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semidtno-my.sharepoint.com/personal/toril_grotte_helse-midt_no/Documents/10 - Regionalt brukerutvalg/"/>
    </mc:Choice>
  </mc:AlternateContent>
  <xr:revisionPtr revIDLastSave="67" documentId="8_{76E5EE78-EA81-4500-AF5E-2F5B3B8F2A7D}" xr6:coauthVersionLast="47" xr6:coauthVersionMax="47" xr10:uidLastSave="{B8FF3D1F-0872-479E-AC23-64D910BEE8EC}"/>
  <bookViews>
    <workbookView xWindow="-120" yWindow="-120" windowWidth="25440" windowHeight="15390" xr2:uid="{00000000-000D-0000-FFFF-FFFF00000000}"/>
  </bookViews>
  <sheets>
    <sheet name="Reiseregning" sheetId="1" r:id="rId1"/>
    <sheet name="Veileder for utfylling av reise" sheetId="5" r:id="rId2"/>
    <sheet name="FasteTekster" sheetId="2" state="hidden" r:id="rId3"/>
  </sheets>
  <definedNames>
    <definedName name="BrusP">FasteTekster!$C$20</definedName>
    <definedName name="BrusPUtland">FasteTekster!$C$21</definedName>
    <definedName name="DiettM12">FasteTekster!$C$15</definedName>
    <definedName name="DiettM12Pensj">FasteTekster!$C$16</definedName>
    <definedName name="DiettM8">FasteTekster!#REF!</definedName>
    <definedName name="DiettU0">FasteTekster!#REF!</definedName>
    <definedName name="DiettU12">FasteTekster!$C$13</definedName>
    <definedName name="DiettU5">FasteTekster!$C$12</definedName>
    <definedName name="DiettU9">FasteTekster!#REF!</definedName>
    <definedName name="Heldagsmøter">FasteTekster!$C$23</definedName>
    <definedName name="kmDP">Reiseregning!$O$80</definedName>
    <definedName name="kmElbil">FasteTekster!$C$7</definedName>
    <definedName name="kmGrense">FasteTekster!$C$4</definedName>
    <definedName name="kmHIA">Reiseregning!$O$82</definedName>
    <definedName name="kmHoy">FasteTekster!$C$5</definedName>
    <definedName name="kmLav">FasteTekster!$C$6</definedName>
    <definedName name="kmO">Reiseregning!$O$10</definedName>
    <definedName name="kmPass">FasteTekster!$C$8</definedName>
    <definedName name="kmTIA">Reiseregning!$O$81</definedName>
    <definedName name="kmtilhenger">FasteTekster!$C$9</definedName>
    <definedName name="kmTP">Reiseregning!$O$81</definedName>
    <definedName name="kmU">Reiseregning!$O$9</definedName>
    <definedName name="kmUtland">FasteTekster!$C$10</definedName>
    <definedName name="Møter_under_4_timer">FasteTekster!$C$24</definedName>
    <definedName name="Natt">FasteTekster!$C$18</definedName>
    <definedName name="NattHotell">FasteTekster!#REF!</definedName>
    <definedName name="Telefon__og_videokonferanser">FasteTekster!$C$25</definedName>
    <definedName name="_xlnm.Print_Area" localSheetId="0">Reiseregning!$A$1:$U$94</definedName>
    <definedName name="_xlnm.Print_Titles" localSheetId="0">Reiseregning!$1:$3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1" l="1"/>
  <c r="T20" i="1"/>
  <c r="T19" i="1"/>
  <c r="T36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60" i="1"/>
  <c r="O11" i="1" l="1"/>
  <c r="T37" i="1"/>
  <c r="T35" i="1"/>
  <c r="T25" i="1" l="1"/>
  <c r="R13" i="1"/>
  <c r="T13" i="1" s="1"/>
  <c r="R14" i="1"/>
  <c r="T14" i="1" s="1"/>
  <c r="T31" i="1"/>
  <c r="T30" i="1"/>
  <c r="O80" i="1"/>
  <c r="T80" i="1"/>
  <c r="T27" i="1"/>
  <c r="R12" i="1"/>
  <c r="T12" i="1" s="1"/>
  <c r="A10" i="1"/>
  <c r="A9" i="1"/>
  <c r="T93" i="1"/>
  <c r="T28" i="1"/>
  <c r="T32" i="1"/>
  <c r="T22" i="1" l="1"/>
  <c r="T38" i="1"/>
  <c r="O82" i="1"/>
  <c r="O9" i="1" s="1"/>
  <c r="O10" i="1" s="1"/>
  <c r="T10" i="1" l="1"/>
  <c r="T11" i="1" l="1"/>
  <c r="T9" i="1"/>
  <c r="S39" i="1" l="1"/>
  <c r="S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Flø</author>
    <author>Ørnulf Lindset</author>
  </authors>
  <commentList>
    <comment ref="A5" authorId="0" shapeId="0" xr:uid="{00000000-0006-0000-0000-000001000000}">
      <text>
        <r>
          <rPr>
            <sz val="10"/>
            <color indexed="81"/>
            <rFont val="Tahoma"/>
            <family val="2"/>
          </rPr>
          <t>Må alltid fylles ut.
Ikke tilstrekkelig å skrive kurs eller Møte, må spesifiseres. 
Eks: 
Møte i Arbeidsgiverutvalget.</t>
        </r>
      </text>
    </comment>
    <comment ref="M5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Dato må skrives slik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15/01/07</t>
        </r>
      </text>
    </comment>
    <comment ref="A58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Dato må skrives slik
15/05/07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58" authorId="1" shapeId="0" xr:uid="{00000000-0006-0000-0000-000004000000}">
      <text>
        <r>
          <rPr>
            <b/>
            <sz val="10"/>
            <color indexed="81"/>
            <rFont val="Tahoma"/>
            <family val="2"/>
          </rPr>
          <t>Kolonnen vil bli gjort redigerbar hvis det står "Bil" i feltet for transportmiddel</t>
        </r>
      </text>
    </comment>
    <comment ref="C59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Kl.slett: må skrives slik
08:15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<sst xmlns="http://schemas.openxmlformats.org/spreadsheetml/2006/main" count="314" uniqueCount="169">
  <si>
    <t>NB! Det er kun "gule" felter som skal brukes til registrering av data</t>
  </si>
  <si>
    <t>Bilgodtgjørelse</t>
  </si>
  <si>
    <t>Sum km</t>
  </si>
  <si>
    <t>Sats</t>
  </si>
  <si>
    <t>KODE</t>
  </si>
  <si>
    <t>Beløp</t>
  </si>
  <si>
    <t>Kontonr</t>
  </si>
  <si>
    <t>Bilgodtgjørelse 0-9000 km</t>
  </si>
  <si>
    <t>710000</t>
  </si>
  <si>
    <t>Bilgodtgjørelse over 9000 km</t>
  </si>
  <si>
    <t>Bilgodtgjørelse elbil</t>
  </si>
  <si>
    <t>Passasjertillegg</t>
  </si>
  <si>
    <t>Oppgi navn på passasjer(er):</t>
  </si>
  <si>
    <t>Km.godtgjørelse tilhenger</t>
  </si>
  <si>
    <t>Km.godtgjørelse motorsykkel</t>
  </si>
  <si>
    <t>Diett / Overnatting</t>
  </si>
  <si>
    <t>Antall</t>
  </si>
  <si>
    <t>Sats NOK</t>
  </si>
  <si>
    <t xml:space="preserve">Måltidstrekk i antall </t>
  </si>
  <si>
    <t>Måltidstrekk i NOK 1)</t>
  </si>
  <si>
    <t>Beløp NOK</t>
  </si>
  <si>
    <t>Frokost</t>
  </si>
  <si>
    <t>Lunsj</t>
  </si>
  <si>
    <t>Middag</t>
  </si>
  <si>
    <t>Diett uten overnatting innland</t>
  </si>
  <si>
    <t>Diett 6-12 timer</t>
  </si>
  <si>
    <t>715000</t>
  </si>
  <si>
    <t xml:space="preserve"> </t>
  </si>
  <si>
    <t>Diett over 12 timer</t>
  </si>
  <si>
    <t>Diett med overnatting innland</t>
  </si>
  <si>
    <t>Over 12 timer</t>
  </si>
  <si>
    <t>Hotell</t>
  </si>
  <si>
    <t>Norge</t>
  </si>
  <si>
    <t>Diett iflg. bilag</t>
  </si>
  <si>
    <t>716000</t>
  </si>
  <si>
    <r>
      <t>Privat overnatting</t>
    </r>
    <r>
      <rPr>
        <vertAlign val="superscript"/>
        <sz val="10"/>
        <color indexed="8"/>
        <rFont val="Arial"/>
        <family val="2"/>
      </rPr>
      <t xml:space="preserve"> 1)</t>
    </r>
  </si>
  <si>
    <t>Pensjonat</t>
  </si>
  <si>
    <t>Trekkpliktig del</t>
  </si>
  <si>
    <t>715100</t>
  </si>
  <si>
    <t>Overnatting innland</t>
  </si>
  <si>
    <t>Nattillegg</t>
  </si>
  <si>
    <t>Overnatting iflg. bilag</t>
  </si>
  <si>
    <t>714000</t>
  </si>
  <si>
    <t>UTLAND</t>
  </si>
  <si>
    <t>(oppgi land)</t>
  </si>
  <si>
    <r>
      <t xml:space="preserve">                                   Måltidstrekk påføres med antall</t>
    </r>
    <r>
      <rPr>
        <b/>
        <vertAlign val="superscript"/>
        <sz val="10"/>
        <color indexed="8"/>
        <rFont val="Arial"/>
        <family val="2"/>
      </rPr>
      <t xml:space="preserve"> 2)</t>
    </r>
  </si>
  <si>
    <t>Diett utland 6-12 timer</t>
  </si>
  <si>
    <t>Diett utland over 12 timer</t>
  </si>
  <si>
    <t>Kompansasjonstillegg</t>
  </si>
  <si>
    <t>Vedlegg:</t>
  </si>
  <si>
    <t>Diverse godtgjørelse</t>
  </si>
  <si>
    <t>Antall timer møte (inntil 6 timer pr. møte)</t>
  </si>
  <si>
    <t>pr. time</t>
  </si>
  <si>
    <t>Antall timer møte, som ledes av vedkommende</t>
  </si>
  <si>
    <t>Antall timer forberedelse (inntil 2 timer medlem / inntil 4 timer leder)</t>
  </si>
  <si>
    <t>Diverse utlegg iflg. bilag (se spesifikasjon nedenfor)</t>
  </si>
  <si>
    <t>Sum godtgjørelse / utlegg:</t>
  </si>
  <si>
    <t xml:space="preserve">1) Privat gjelder også hybel, brakke eller leilighet med kokemuligheter.                                         </t>
  </si>
  <si>
    <t>2) Måltidstrekk: Frokost 20 %, Lunsj 30% og Middag 50% av høyeste diettsats</t>
  </si>
  <si>
    <t xml:space="preserve">Måltidstrekk skal alltid påføres som antall </t>
  </si>
  <si>
    <t xml:space="preserve"> - Reiseforskudd</t>
  </si>
  <si>
    <t>Dato/ Beløp:</t>
  </si>
  <si>
    <t xml:space="preserve"> - Dekket av arbeidsgiver</t>
  </si>
  <si>
    <t>Til gode (+) / Skyldig (-)</t>
  </si>
  <si>
    <t>Navn og adresse på overnattingssted / overnatting iflg. bilag</t>
  </si>
  <si>
    <t>Dato</t>
  </si>
  <si>
    <t xml:space="preserve">Vedlegg </t>
  </si>
  <si>
    <t>(ikke krav ved overnatting privat eller hybel/brakke)</t>
  </si>
  <si>
    <t>Fra</t>
  </si>
  <si>
    <t>-</t>
  </si>
  <si>
    <t>Til</t>
  </si>
  <si>
    <t>nr.</t>
  </si>
  <si>
    <t>(NOK)</t>
  </si>
  <si>
    <t>Reisebeskrivelse og transportkostnader</t>
  </si>
  <si>
    <t xml:space="preserve">   </t>
  </si>
  <si>
    <t>Type transp.-middel/ utgift</t>
  </si>
  <si>
    <t>X for Elbil</t>
  </si>
  <si>
    <t>Ant. km hvis bil</t>
  </si>
  <si>
    <t>Vedl. nr</t>
  </si>
  <si>
    <t>Dato:</t>
  </si>
  <si>
    <t>Kl.slett:</t>
  </si>
  <si>
    <t xml:space="preserve"> Fra sted:</t>
  </si>
  <si>
    <t xml:space="preserve"> Til  sted:</t>
  </si>
  <si>
    <t xml:space="preserve"> Kl.slett:</t>
  </si>
  <si>
    <t>Sum km:</t>
  </si>
  <si>
    <t>Sum:</t>
  </si>
  <si>
    <t>Km. tidligere i år:</t>
  </si>
  <si>
    <t>Totalt km hittill i år:</t>
  </si>
  <si>
    <t>Andre utgifter på reisen</t>
  </si>
  <si>
    <t>Vedlegg</t>
  </si>
  <si>
    <t>Utgiftens art</t>
  </si>
  <si>
    <t>VEILEDER FOR UTFYLLING AV REISEREGNING</t>
  </si>
  <si>
    <t>Generell informasjon</t>
  </si>
  <si>
    <t>Gule felter er for registrering.</t>
  </si>
  <si>
    <t>Hvite felt skal det ikke registrere noe i.</t>
  </si>
  <si>
    <t>Personalia</t>
  </si>
  <si>
    <t>Fyll ut navn, adresse, fødselsdato/personnummer</t>
  </si>
  <si>
    <t>Reisens formål må alltid oppgis. Det er ikke tilstrekkelig å skrive møte, seminar el. lign. Mer utfyllende presisering er påkrevd.</t>
  </si>
  <si>
    <t>For eksempel "Møte brukerutvalget", "Kurs i reiseregulativet", " Møte i den regionale lønnsgruppa"</t>
  </si>
  <si>
    <t xml:space="preserve">Skattekommune </t>
  </si>
  <si>
    <t>Bankkontonummer hvis du ikke er ansatt og mottar lønn</t>
  </si>
  <si>
    <t>Avdeling eller WBS må alltid fylles ut</t>
  </si>
  <si>
    <t>Her påføres eventuelle pasasjertillegg, husk å påføre navnet(ene) på pasasjeren.</t>
  </si>
  <si>
    <t>Kilometergodtgjørelse motorsykkel må påføres med antall kilometer, samt at reiseruten må fyllles ut under reisebeskrivelse</t>
  </si>
  <si>
    <t>Bilgodtgjørelse kommer automatisk overført ved utfylling av selve reisebeskrivelsen.</t>
  </si>
  <si>
    <t>Diett/Overnatting</t>
  </si>
  <si>
    <t xml:space="preserve">Her påføres antall som du har krav på , delt inn i </t>
  </si>
  <si>
    <t>Uten overnatting</t>
  </si>
  <si>
    <t>Med overnatting</t>
  </si>
  <si>
    <t>Og utland</t>
  </si>
  <si>
    <t xml:space="preserve">mottar du kost under reise skal dette påføres med det totale antall i feltene for frokost, lunsj og middag. </t>
  </si>
  <si>
    <t>For måltidsfradrag gjelder følgende</t>
  </si>
  <si>
    <t>Måltid</t>
  </si>
  <si>
    <t>Fradrag i diett</t>
  </si>
  <si>
    <t>av høyeste diettsats uansett varighet</t>
  </si>
  <si>
    <t>Har du overnattet privat fører du opp antall nattillegg</t>
  </si>
  <si>
    <t xml:space="preserve">Overnatting iflg. bilag kommer opp automatisk ut fra reisespesifiklasjonen </t>
  </si>
  <si>
    <t>Utland</t>
  </si>
  <si>
    <t>Her påføres diett for utland. Her skal alltid landet oppgis, deretter antallet og satsen for de land du krever diett.</t>
  </si>
  <si>
    <t>Satsene finnes i utenlandsregulativet.</t>
  </si>
  <si>
    <t>Har man fått kost under oppholdet så skal dette oppgies i kollonnene for frokost, lunsj og middag med antall frokoster, lunsj og middag.</t>
  </si>
  <si>
    <t>Overnatting iflg. bilag, her påføres landet du har vært i og beløpet du skal ha refundert etter bilag. NB! Husk at dette bilaget skal ligge med regningen</t>
  </si>
  <si>
    <t>Div.godtgjørelser</t>
  </si>
  <si>
    <t>Dokumenterte utgifter til kurs, seminarer, kongresser osv</t>
  </si>
  <si>
    <t>Her er det et krav at dette må dokumenteres med orginalbilag for å få refundert</t>
  </si>
  <si>
    <t>Det er i tillegg et krav at det legges ved en dokumentasjon på innhold i kurset, agenda/program for seminar og kongresser.</t>
  </si>
  <si>
    <t>Dette gjelder både kurs,seminarer osv i inn og utland.</t>
  </si>
  <si>
    <t>Spesifikasjonen (side2)</t>
  </si>
  <si>
    <t>Overnatting</t>
  </si>
  <si>
    <t>Her påføres navn og adresse på hotellet. Perioden og totale utlegget.</t>
  </si>
  <si>
    <t>Her må det alltid ligge ved orginalbilag.</t>
  </si>
  <si>
    <t>Her skal en detaljert reisebeskrivelse komme fram.</t>
  </si>
  <si>
    <t>Dato, kl.slett, fra og tildato, type transportmiddel, km eller beløp må alltid fylles ut.</t>
  </si>
  <si>
    <t>Sett inn X i kolonne N ved bruk av El-bil</t>
  </si>
  <si>
    <t>Her kan man føre andre utgifter som man skal ha refundert i forbindelse med reisen</t>
  </si>
  <si>
    <t>Bom</t>
  </si>
  <si>
    <t>Piggdekkutlegg</t>
  </si>
  <si>
    <t>Parkering: Store parkeringsutlegg, til parkeringshus må det leveres dokumenteres med bilag. Mindre utlegg går greit uten.</t>
  </si>
  <si>
    <t>NB! Husk å undertegne reiseregningen før du sender den fra deg.</t>
  </si>
  <si>
    <t>Alle reiseregninger må attesteres og anvises før de sendes til lønnsseksjonen for utbetaling</t>
  </si>
  <si>
    <t>Fødselsnr</t>
  </si>
  <si>
    <t>Fra (etternavn / fornavn)</t>
  </si>
  <si>
    <t>Privatadresse</t>
  </si>
  <si>
    <t>Skattekommune</t>
  </si>
  <si>
    <t>Tabell / Trekk-%</t>
  </si>
  <si>
    <t>Reisens formål / oppdraget gitt av</t>
  </si>
  <si>
    <t>Avdeling</t>
  </si>
  <si>
    <t>Bankkontonr for utbetaling  (11 siffer)</t>
  </si>
  <si>
    <t>Ansv.</t>
  </si>
  <si>
    <t>Tjeneste</t>
  </si>
  <si>
    <t>Fri</t>
  </si>
  <si>
    <t>Attestasjon</t>
  </si>
  <si>
    <t>Regningsutsteder</t>
  </si>
  <si>
    <t>Anvisning til utbetaling</t>
  </si>
  <si>
    <t>Grense km.godtgj.</t>
  </si>
  <si>
    <t>Km.sats høy</t>
  </si>
  <si>
    <t>km.sats lav</t>
  </si>
  <si>
    <t>km.sats elbil</t>
  </si>
  <si>
    <t>Km.passasjer</t>
  </si>
  <si>
    <t>Km.tilhenger</t>
  </si>
  <si>
    <t>Km.motorsykkel</t>
  </si>
  <si>
    <t>Pensjonat / privat  1)</t>
  </si>
  <si>
    <t>Nattillegg for overnatting</t>
  </si>
  <si>
    <t>Bruspenger</t>
  </si>
  <si>
    <t>Bruspenger utland</t>
  </si>
  <si>
    <t>Heldagsmøter</t>
  </si>
  <si>
    <t>Møter under 4 timer</t>
  </si>
  <si>
    <t>Telefon- og videokonferanser</t>
  </si>
  <si>
    <t>REISEREGNING  BRUKERUTVALG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</si>
</sst>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hh:mm;@"/>
    <numFmt numFmtId="166" formatCode="0.0"/>
    <numFmt numFmtId="167" formatCode="_(* #,##0.0_);_(* \(#,##0.0\);_(* &quot;-&quot;?_);_(@_)"/>
    <numFmt numFmtId="168" formatCode="d/m/;@"/>
    <numFmt numFmtId="169" formatCode="#,##0.00;\-#,##0.00;&quot;&quot;\ "/>
    <numFmt numFmtId="170" formatCode="_-* #,##0.0_-;\-* #,##0.0_-;_-* &quot;-&quot;?_-;_-@_-"/>
  </numFmts>
  <fonts count="31" x14ac:knownFonts="1">
    <font>
      <sz val="10"/>
      <color indexed="64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64"/>
      <name val="Arial"/>
      <family val="2"/>
    </font>
    <font>
      <b/>
      <sz val="18"/>
      <color indexed="8"/>
      <name val="Arial"/>
      <family val="2"/>
    </font>
    <font>
      <b/>
      <sz val="8"/>
      <name val="Arial Narrow"/>
      <family val="2"/>
    </font>
    <font>
      <sz val="12"/>
      <color indexed="8"/>
      <name val="Arial"/>
      <family val="2"/>
    </font>
    <font>
      <sz val="12"/>
      <color indexed="64"/>
      <name val="Arial"/>
      <family val="2"/>
    </font>
    <font>
      <b/>
      <sz val="11"/>
      <color indexed="8"/>
      <name val="Arial"/>
      <family val="2"/>
    </font>
    <font>
      <b/>
      <sz val="11"/>
      <color indexed="64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sz val="14"/>
      <color indexed="64"/>
      <name val="Arial"/>
      <family val="2"/>
    </font>
    <font>
      <b/>
      <sz val="14"/>
      <color indexed="8"/>
      <name val="Arial"/>
      <family val="2"/>
    </font>
    <font>
      <b/>
      <sz val="11"/>
      <name val="Arial Narrow"/>
      <family val="2"/>
    </font>
    <font>
      <sz val="11"/>
      <color indexed="8"/>
      <name val="Arial"/>
      <family val="2"/>
    </font>
    <font>
      <sz val="10"/>
      <color indexed="81"/>
      <name val="Tahoma"/>
      <family val="2"/>
    </font>
    <font>
      <sz val="10"/>
      <color indexed="64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64"/>
      <name val="Arial"/>
      <family val="2"/>
    </font>
    <font>
      <b/>
      <sz val="14"/>
      <color rgb="FFFF0000"/>
      <name val="Arial"/>
      <family val="2"/>
    </font>
    <font>
      <b/>
      <sz val="8"/>
      <color indexed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5" fillId="0" borderId="0" xfId="0" applyFont="1"/>
    <xf numFmtId="0" fontId="14" fillId="0" borderId="0" xfId="0" applyFont="1"/>
    <xf numFmtId="0" fontId="3" fillId="0" borderId="0" xfId="0" applyFont="1"/>
    <xf numFmtId="0" fontId="12" fillId="0" borderId="0" xfId="0" applyFont="1"/>
    <xf numFmtId="0" fontId="7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167" fontId="1" fillId="0" borderId="3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1" fillId="2" borderId="3" xfId="0" applyNumberFormat="1" applyFont="1" applyFill="1" applyBorder="1" applyAlignment="1" applyProtection="1">
      <alignment horizontal="right" vertical="center"/>
      <protection locked="0"/>
    </xf>
    <xf numFmtId="49" fontId="1" fillId="2" borderId="12" xfId="0" applyNumberFormat="1" applyFont="1" applyFill="1" applyBorder="1" applyAlignment="1" applyProtection="1">
      <alignment horizontal="right" vertical="center"/>
      <protection locked="0"/>
    </xf>
    <xf numFmtId="49" fontId="1" fillId="2" borderId="3" xfId="0" applyNumberFormat="1" applyFont="1" applyFill="1" applyBorder="1" applyAlignment="1" applyProtection="1">
      <alignment horizontal="right" vertical="center"/>
      <protection locked="0"/>
    </xf>
    <xf numFmtId="167" fontId="1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/>
    <xf numFmtId="0" fontId="1" fillId="0" borderId="1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3" fillId="0" borderId="17" xfId="0" applyFont="1" applyBorder="1"/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167" fontId="1" fillId="0" borderId="20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2" fontId="5" fillId="2" borderId="0" xfId="0" applyNumberFormat="1" applyFont="1" applyFill="1"/>
    <xf numFmtId="2" fontId="5" fillId="0" borderId="0" xfId="0" applyNumberFormat="1" applyFont="1"/>
    <xf numFmtId="0" fontId="0" fillId="3" borderId="0" xfId="0" applyFill="1"/>
    <xf numFmtId="164" fontId="2" fillId="0" borderId="0" xfId="0" applyNumberFormat="1" applyFont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left" vertical="center"/>
      <protection locked="0"/>
    </xf>
    <xf numFmtId="168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164" fontId="1" fillId="0" borderId="6" xfId="0" applyNumberFormat="1" applyFont="1" applyBorder="1" applyAlignment="1" applyProtection="1">
      <alignment horizontal="right" vertical="center"/>
      <protection locked="0"/>
    </xf>
    <xf numFmtId="49" fontId="15" fillId="0" borderId="24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169" fontId="1" fillId="0" borderId="3" xfId="0" applyNumberFormat="1" applyFont="1" applyBorder="1" applyAlignment="1">
      <alignment horizontal="right" vertical="center"/>
    </xf>
    <xf numFmtId="169" fontId="1" fillId="2" borderId="3" xfId="0" applyNumberFormat="1" applyFont="1" applyFill="1" applyBorder="1" applyAlignment="1" applyProtection="1">
      <alignment horizontal="right" vertical="center"/>
      <protection locked="0"/>
    </xf>
    <xf numFmtId="169" fontId="1" fillId="2" borderId="25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22" fillId="0" borderId="0" xfId="0" applyFont="1"/>
    <xf numFmtId="0" fontId="0" fillId="4" borderId="0" xfId="0" applyFill="1"/>
    <xf numFmtId="9" fontId="0" fillId="0" borderId="0" xfId="0" applyNumberFormat="1"/>
    <xf numFmtId="0" fontId="23" fillId="0" borderId="0" xfId="0" applyFont="1"/>
    <xf numFmtId="0" fontId="4" fillId="0" borderId="52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0" fillId="0" borderId="9" xfId="0" applyBorder="1"/>
    <xf numFmtId="0" fontId="1" fillId="0" borderId="6" xfId="0" applyFont="1" applyBorder="1" applyAlignment="1">
      <alignment horizontal="left" vertical="center"/>
    </xf>
    <xf numFmtId="165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49" fontId="1" fillId="2" borderId="20" xfId="0" applyNumberFormat="1" applyFont="1" applyFill="1" applyBorder="1" applyAlignment="1" applyProtection="1">
      <alignment vertical="center"/>
      <protection locked="0"/>
    </xf>
    <xf numFmtId="0" fontId="27" fillId="0" borderId="0" xfId="0" applyFont="1"/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24" fillId="3" borderId="0" xfId="0" applyFont="1" applyFill="1"/>
    <xf numFmtId="0" fontId="28" fillId="0" borderId="27" xfId="0" applyFont="1" applyBorder="1" applyAlignment="1">
      <alignment horizontal="left" vertical="center"/>
    </xf>
    <xf numFmtId="0" fontId="28" fillId="0" borderId="27" xfId="0" applyFont="1" applyBorder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49" fontId="1" fillId="2" borderId="30" xfId="0" applyNumberFormat="1" applyFont="1" applyFill="1" applyBorder="1" applyAlignment="1" applyProtection="1">
      <alignment horizontal="right" vertical="center"/>
      <protection locked="0"/>
    </xf>
    <xf numFmtId="49" fontId="1" fillId="2" borderId="40" xfId="0" applyNumberFormat="1" applyFont="1" applyFill="1" applyBorder="1" applyAlignment="1" applyProtection="1">
      <alignment horizontal="right" vertical="center"/>
      <protection locked="0"/>
    </xf>
    <xf numFmtId="164" fontId="1" fillId="0" borderId="68" xfId="0" applyNumberFormat="1" applyFont="1" applyBorder="1" applyAlignment="1">
      <alignment horizontal="right" vertical="center"/>
    </xf>
    <xf numFmtId="170" fontId="3" fillId="0" borderId="0" xfId="0" applyNumberFormat="1" applyFont="1"/>
    <xf numFmtId="0" fontId="2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5" borderId="38" xfId="0" applyFont="1" applyFill="1" applyBorder="1" applyAlignment="1" applyProtection="1">
      <alignment horizontal="center"/>
      <protection locked="0"/>
    </xf>
    <xf numFmtId="0" fontId="1" fillId="5" borderId="41" xfId="0" applyFont="1" applyFill="1" applyBorder="1" applyAlignment="1" applyProtection="1">
      <alignment horizontal="center"/>
      <protection locked="0"/>
    </xf>
    <xf numFmtId="14" fontId="1" fillId="5" borderId="40" xfId="0" applyNumberFormat="1" applyFont="1" applyFill="1" applyBorder="1" applyAlignment="1" applyProtection="1">
      <alignment horizontal="center"/>
      <protection locked="0"/>
    </xf>
    <xf numFmtId="14" fontId="1" fillId="5" borderId="38" xfId="0" applyNumberFormat="1" applyFont="1" applyFill="1" applyBorder="1" applyAlignment="1" applyProtection="1">
      <alignment horizontal="center"/>
      <protection locked="0"/>
    </xf>
    <xf numFmtId="0" fontId="1" fillId="0" borderId="32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167" fontId="1" fillId="2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2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20" xfId="0" applyNumberFormat="1" applyFont="1" applyFill="1" applyBorder="1" applyAlignment="1" applyProtection="1">
      <alignment horizontal="left" vertical="center"/>
      <protection locked="0"/>
    </xf>
    <xf numFmtId="167" fontId="1" fillId="0" borderId="12" xfId="0" applyNumberFormat="1" applyFont="1" applyBorder="1" applyAlignment="1">
      <alignment horizontal="right" vertical="center"/>
    </xf>
    <xf numFmtId="167" fontId="1" fillId="0" borderId="9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4" fontId="1" fillId="5" borderId="39" xfId="0" applyNumberFormat="1" applyFont="1" applyFill="1" applyBorder="1" applyAlignment="1" applyProtection="1">
      <alignment horizontal="center"/>
      <protection locked="0"/>
    </xf>
    <xf numFmtId="167" fontId="1" fillId="0" borderId="12" xfId="0" applyNumberFormat="1" applyFont="1" applyBorder="1" applyAlignment="1">
      <alignment horizontal="left" vertical="center"/>
    </xf>
    <xf numFmtId="167" fontId="1" fillId="0" borderId="9" xfId="0" applyNumberFormat="1" applyFont="1" applyBorder="1" applyAlignment="1">
      <alignment horizontal="left" vertical="center"/>
    </xf>
    <xf numFmtId="167" fontId="1" fillId="0" borderId="20" xfId="0" applyNumberFormat="1" applyFont="1" applyBorder="1" applyAlignment="1">
      <alignment horizontal="left" vertical="center"/>
    </xf>
    <xf numFmtId="14" fontId="1" fillId="2" borderId="27" xfId="0" applyNumberFormat="1" applyFont="1" applyFill="1" applyBorder="1" applyAlignment="1" applyProtection="1">
      <alignment horizontal="center" vertical="center"/>
      <protection locked="0"/>
    </xf>
    <xf numFmtId="14" fontId="1" fillId="2" borderId="12" xfId="0" applyNumberFormat="1" applyFont="1" applyFill="1" applyBorder="1" applyAlignment="1" applyProtection="1">
      <alignment horizontal="center" vertical="center"/>
      <protection locked="0"/>
    </xf>
    <xf numFmtId="165" fontId="1" fillId="2" borderId="12" xfId="0" applyNumberFormat="1" applyFont="1" applyFill="1" applyBorder="1" applyAlignment="1" applyProtection="1">
      <alignment horizontal="center" vertical="center"/>
      <protection locked="0"/>
    </xf>
    <xf numFmtId="169" fontId="1" fillId="2" borderId="12" xfId="0" applyNumberFormat="1" applyFont="1" applyFill="1" applyBorder="1" applyAlignment="1" applyProtection="1">
      <alignment horizontal="right" vertical="center" indent="2"/>
      <protection locked="0"/>
    </xf>
    <xf numFmtId="169" fontId="1" fillId="2" borderId="28" xfId="0" applyNumberFormat="1" applyFont="1" applyFill="1" applyBorder="1" applyAlignment="1" applyProtection="1">
      <alignment horizontal="right" vertical="center" indent="2"/>
      <protection locked="0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49" fontId="1" fillId="2" borderId="20" xfId="0" applyNumberFormat="1" applyFont="1" applyFill="1" applyBorder="1" applyAlignment="1" applyProtection="1">
      <alignment horizontal="center" vertical="center"/>
      <protection locked="0"/>
    </xf>
    <xf numFmtId="14" fontId="1" fillId="2" borderId="20" xfId="0" applyNumberFormat="1" applyFont="1" applyFill="1" applyBorder="1" applyAlignment="1" applyProtection="1">
      <alignment horizontal="center" vertical="center"/>
      <protection locked="0"/>
    </xf>
    <xf numFmtId="166" fontId="1" fillId="2" borderId="12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1" fillId="2" borderId="64" xfId="0" applyNumberFormat="1" applyFont="1" applyFill="1" applyBorder="1" applyAlignment="1" applyProtection="1">
      <alignment horizontal="left" vertical="center"/>
      <protection locked="0"/>
    </xf>
    <xf numFmtId="49" fontId="1" fillId="2" borderId="65" xfId="0" applyNumberFormat="1" applyFont="1" applyFill="1" applyBorder="1" applyAlignment="1" applyProtection="1">
      <alignment horizontal="left" vertical="center"/>
      <protection locked="0"/>
    </xf>
    <xf numFmtId="168" fontId="1" fillId="2" borderId="9" xfId="0" applyNumberFormat="1" applyFont="1" applyFill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1" fillId="2" borderId="20" xfId="0" applyNumberFormat="1" applyFont="1" applyFill="1" applyBorder="1" applyAlignment="1" applyProtection="1">
      <alignment horizontal="center" vertical="center"/>
      <protection locked="0"/>
    </xf>
    <xf numFmtId="166" fontId="1" fillId="2" borderId="9" xfId="0" applyNumberFormat="1" applyFont="1" applyFill="1" applyBorder="1" applyAlignment="1" applyProtection="1">
      <alignment horizontal="right" vertical="center"/>
      <protection locked="0"/>
    </xf>
    <xf numFmtId="166" fontId="1" fillId="2" borderId="20" xfId="0" applyNumberFormat="1" applyFont="1" applyFill="1" applyBorder="1" applyAlignment="1" applyProtection="1">
      <alignment horizontal="right" vertical="center"/>
      <protection locked="0"/>
    </xf>
    <xf numFmtId="168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 wrapText="1"/>
    </xf>
    <xf numFmtId="0" fontId="26" fillId="0" borderId="6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2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34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64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 vertical="center"/>
    </xf>
    <xf numFmtId="169" fontId="2" fillId="0" borderId="45" xfId="0" applyNumberFormat="1" applyFont="1" applyBorder="1" applyAlignment="1">
      <alignment horizontal="right" vertical="center"/>
    </xf>
    <xf numFmtId="169" fontId="2" fillId="0" borderId="46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166" fontId="1" fillId="0" borderId="2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0" fillId="0" borderId="9" xfId="0" applyBorder="1"/>
    <xf numFmtId="0" fontId="0" fillId="0" borderId="20" xfId="0" applyBorder="1"/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9" fontId="11" fillId="2" borderId="27" xfId="0" applyNumberFormat="1" applyFont="1" applyFill="1" applyBorder="1" applyAlignment="1" applyProtection="1">
      <alignment horizontal="center"/>
      <protection locked="0"/>
    </xf>
    <xf numFmtId="49" fontId="11" fillId="2" borderId="9" xfId="0" applyNumberFormat="1" applyFont="1" applyFill="1" applyBorder="1" applyAlignment="1" applyProtection="1">
      <alignment horizontal="center"/>
      <protection locked="0"/>
    </xf>
    <xf numFmtId="49" fontId="11" fillId="2" borderId="20" xfId="0" applyNumberFormat="1" applyFont="1" applyFill="1" applyBorder="1" applyAlignment="1" applyProtection="1">
      <alignment horizontal="center"/>
      <protection locked="0"/>
    </xf>
    <xf numFmtId="49" fontId="10" fillId="0" borderId="12" xfId="0" applyNumberFormat="1" applyFont="1" applyBorder="1" applyAlignment="1">
      <alignment horizontal="left" indent="1"/>
    </xf>
    <xf numFmtId="49" fontId="24" fillId="0" borderId="9" xfId="0" applyNumberFormat="1" applyFont="1" applyBorder="1" applyAlignment="1">
      <alignment horizontal="left" indent="1"/>
    </xf>
    <xf numFmtId="49" fontId="11" fillId="2" borderId="27" xfId="0" applyNumberFormat="1" applyFont="1" applyFill="1" applyBorder="1" applyAlignment="1" applyProtection="1">
      <alignment horizontal="left" indent="1"/>
      <protection locked="0"/>
    </xf>
    <xf numFmtId="49" fontId="0" fillId="2" borderId="9" xfId="0" applyNumberFormat="1" applyFill="1" applyBorder="1" applyAlignment="1" applyProtection="1">
      <alignment horizontal="left" indent="1"/>
      <protection locked="0"/>
    </xf>
    <xf numFmtId="49" fontId="0" fillId="2" borderId="20" xfId="0" applyNumberFormat="1" applyFill="1" applyBorder="1" applyAlignment="1" applyProtection="1">
      <alignment horizontal="left" indent="1"/>
      <protection locked="0"/>
    </xf>
    <xf numFmtId="49" fontId="11" fillId="2" borderId="12" xfId="0" applyNumberFormat="1" applyFont="1" applyFill="1" applyBorder="1" applyAlignment="1" applyProtection="1">
      <alignment horizontal="left" indent="1"/>
      <protection locked="0"/>
    </xf>
    <xf numFmtId="49" fontId="11" fillId="2" borderId="9" xfId="0" applyNumberFormat="1" applyFont="1" applyFill="1" applyBorder="1" applyAlignment="1" applyProtection="1">
      <alignment horizontal="left" indent="1"/>
      <protection locked="0"/>
    </xf>
    <xf numFmtId="49" fontId="11" fillId="2" borderId="20" xfId="0" applyNumberFormat="1" applyFont="1" applyFill="1" applyBorder="1" applyAlignment="1" applyProtection="1">
      <alignment horizontal="left" indent="1"/>
      <protection locked="0"/>
    </xf>
    <xf numFmtId="49" fontId="0" fillId="2" borderId="28" xfId="0" applyNumberFormat="1" applyFill="1" applyBorder="1" applyAlignment="1" applyProtection="1">
      <alignment horizontal="left" indent="1"/>
      <protection locked="0"/>
    </xf>
    <xf numFmtId="0" fontId="13" fillId="0" borderId="12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49" fontId="6" fillId="2" borderId="27" xfId="0" applyNumberFormat="1" applyFont="1" applyFill="1" applyBorder="1" applyAlignment="1" applyProtection="1">
      <alignment horizontal="left" indent="1"/>
      <protection locked="0"/>
    </xf>
    <xf numFmtId="49" fontId="6" fillId="2" borderId="12" xfId="0" applyNumberFormat="1" applyFont="1" applyFill="1" applyBorder="1" applyAlignment="1" applyProtection="1">
      <alignment horizontal="left" indent="1"/>
      <protection locked="0"/>
    </xf>
    <xf numFmtId="49" fontId="11" fillId="2" borderId="42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13" fillId="2" borderId="27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11" fillId="2" borderId="44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0" fillId="0" borderId="48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1" xfId="0" applyBorder="1" applyAlignment="1">
      <alignment vertic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166" fontId="2" fillId="0" borderId="6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14" fontId="1" fillId="5" borderId="56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69" fontId="2" fillId="0" borderId="58" xfId="0" applyNumberFormat="1" applyFont="1" applyBorder="1" applyAlignment="1">
      <alignment horizontal="right" vertical="center"/>
    </xf>
    <xf numFmtId="169" fontId="2" fillId="0" borderId="59" xfId="0" applyNumberFormat="1" applyFont="1" applyBorder="1" applyAlignment="1">
      <alignment horizontal="righ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2" fillId="0" borderId="2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25" fillId="0" borderId="2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169" fontId="2" fillId="0" borderId="12" xfId="0" applyNumberFormat="1" applyFont="1" applyBorder="1" applyAlignment="1">
      <alignment horizontal="right" vertical="center" indent="2"/>
    </xf>
    <xf numFmtId="169" fontId="2" fillId="0" borderId="28" xfId="0" applyNumberFormat="1" applyFont="1" applyBorder="1" applyAlignment="1">
      <alignment horizontal="right" vertical="center" indent="2"/>
    </xf>
    <xf numFmtId="0" fontId="2" fillId="0" borderId="30" xfId="0" applyFont="1" applyBorder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6" fontId="2" fillId="2" borderId="12" xfId="0" applyNumberFormat="1" applyFont="1" applyFill="1" applyBorder="1" applyAlignment="1" applyProtection="1">
      <alignment horizontal="right" vertical="center"/>
      <protection locked="0"/>
    </xf>
    <xf numFmtId="166" fontId="2" fillId="2" borderId="3" xfId="0" applyNumberFormat="1" applyFont="1" applyFill="1" applyBorder="1" applyAlignment="1" applyProtection="1">
      <alignment horizontal="right" vertical="center"/>
      <protection locked="0"/>
    </xf>
    <xf numFmtId="166" fontId="2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2">
    <dxf>
      <font>
        <strike/>
        <condense val="0"/>
        <extend val="0"/>
        <color indexed="55"/>
      </font>
      <fill>
        <patternFill>
          <bgColor indexed="55"/>
        </patternFill>
      </fill>
    </dxf>
    <dxf>
      <font>
        <strike/>
        <condense val="0"/>
        <extend val="0"/>
        <color indexed="55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0</xdr:colOff>
      <xdr:row>2</xdr:row>
      <xdr:rowOff>219075</xdr:rowOff>
    </xdr:to>
    <xdr:pic>
      <xdr:nvPicPr>
        <xdr:cNvPr id="1627" name="Picture 13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704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10</xdr:col>
      <xdr:colOff>409575</xdr:colOff>
      <xdr:row>2</xdr:row>
      <xdr:rowOff>219075</xdr:rowOff>
    </xdr:to>
    <xdr:pic>
      <xdr:nvPicPr>
        <xdr:cNvPr id="1628" name="Picture 14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95275"/>
          <a:ext cx="1552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85725</xdr:colOff>
      <xdr:row>3</xdr:row>
      <xdr:rowOff>219075</xdr:rowOff>
    </xdr:to>
    <xdr:pic>
      <xdr:nvPicPr>
        <xdr:cNvPr id="1629" name="Picture 15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2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15</xdr:col>
      <xdr:colOff>76200</xdr:colOff>
      <xdr:row>3</xdr:row>
      <xdr:rowOff>219075</xdr:rowOff>
    </xdr:to>
    <xdr:pic>
      <xdr:nvPicPr>
        <xdr:cNvPr id="1630" name="Picture 16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676275"/>
          <a:ext cx="10572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</xdr:row>
      <xdr:rowOff>0</xdr:rowOff>
    </xdr:from>
    <xdr:to>
      <xdr:col>19</xdr:col>
      <xdr:colOff>495300</xdr:colOff>
      <xdr:row>3</xdr:row>
      <xdr:rowOff>219075</xdr:rowOff>
    </xdr:to>
    <xdr:pic>
      <xdr:nvPicPr>
        <xdr:cNvPr id="1631" name="Picture 17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676275"/>
          <a:ext cx="1047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6</xdr:col>
      <xdr:colOff>38100</xdr:colOff>
      <xdr:row>4</xdr:row>
      <xdr:rowOff>219075</xdr:rowOff>
    </xdr:to>
    <xdr:pic>
      <xdr:nvPicPr>
        <xdr:cNvPr id="1632" name="Picture 18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2143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3</xdr:row>
      <xdr:rowOff>368300</xdr:rowOff>
    </xdr:from>
    <xdr:to>
      <xdr:col>16</xdr:col>
      <xdr:colOff>228600</xdr:colOff>
      <xdr:row>4</xdr:row>
      <xdr:rowOff>206375</xdr:rowOff>
    </xdr:to>
    <xdr:pic>
      <xdr:nvPicPr>
        <xdr:cNvPr id="1633" name="Picture 19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041400"/>
          <a:ext cx="6350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6</xdr:col>
      <xdr:colOff>276225</xdr:colOff>
      <xdr:row>5</xdr:row>
      <xdr:rowOff>219075</xdr:rowOff>
    </xdr:to>
    <xdr:pic>
      <xdr:nvPicPr>
        <xdr:cNvPr id="1634" name="Picture 20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8275"/>
          <a:ext cx="2381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5</xdr:row>
      <xdr:rowOff>0</xdr:rowOff>
    </xdr:from>
    <xdr:to>
      <xdr:col>19</xdr:col>
      <xdr:colOff>257175</xdr:colOff>
      <xdr:row>5</xdr:row>
      <xdr:rowOff>219075</xdr:rowOff>
    </xdr:to>
    <xdr:pic>
      <xdr:nvPicPr>
        <xdr:cNvPr id="1637" name="Picture 23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438275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361950</xdr:colOff>
      <xdr:row>47</xdr:row>
      <xdr:rowOff>219075</xdr:rowOff>
    </xdr:to>
    <xdr:pic>
      <xdr:nvPicPr>
        <xdr:cNvPr id="1638" name="Picture 24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01500"/>
          <a:ext cx="361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9</xdr:col>
      <xdr:colOff>85725</xdr:colOff>
      <xdr:row>47</xdr:row>
      <xdr:rowOff>219075</xdr:rowOff>
    </xdr:to>
    <xdr:pic>
      <xdr:nvPicPr>
        <xdr:cNvPr id="1639" name="Picture 25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2001500"/>
          <a:ext cx="361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47</xdr:row>
      <xdr:rowOff>0</xdr:rowOff>
    </xdr:from>
    <xdr:to>
      <xdr:col>17</xdr:col>
      <xdr:colOff>95250</xdr:colOff>
      <xdr:row>47</xdr:row>
      <xdr:rowOff>219075</xdr:rowOff>
    </xdr:to>
    <xdr:pic>
      <xdr:nvPicPr>
        <xdr:cNvPr id="1640" name="Picture 26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2001500"/>
          <a:ext cx="361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63500</xdr:colOff>
      <xdr:row>46</xdr:row>
      <xdr:rowOff>355600</xdr:rowOff>
    </xdr:from>
    <xdr:to>
      <xdr:col>12</xdr:col>
      <xdr:colOff>196850</xdr:colOff>
      <xdr:row>47</xdr:row>
      <xdr:rowOff>206375</xdr:rowOff>
    </xdr:to>
    <xdr:pic>
      <xdr:nvPicPr>
        <xdr:cNvPr id="1641" name="Picture 27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0" y="12788900"/>
          <a:ext cx="768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46</xdr:row>
      <xdr:rowOff>342900</xdr:rowOff>
    </xdr:from>
    <xdr:to>
      <xdr:col>6</xdr:col>
      <xdr:colOff>279400</xdr:colOff>
      <xdr:row>47</xdr:row>
      <xdr:rowOff>193675</xdr:rowOff>
    </xdr:to>
    <xdr:pic>
      <xdr:nvPicPr>
        <xdr:cNvPr id="1642" name="Picture 28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0" y="12776200"/>
          <a:ext cx="1193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46</xdr:row>
      <xdr:rowOff>342900</xdr:rowOff>
    </xdr:from>
    <xdr:to>
      <xdr:col>20</xdr:col>
      <xdr:colOff>276225</xdr:colOff>
      <xdr:row>47</xdr:row>
      <xdr:rowOff>193675</xdr:rowOff>
    </xdr:to>
    <xdr:pic>
      <xdr:nvPicPr>
        <xdr:cNvPr id="1643" name="Picture 29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100" y="12776200"/>
          <a:ext cx="1546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</xdr:row>
      <xdr:rowOff>330200</xdr:rowOff>
    </xdr:from>
    <xdr:to>
      <xdr:col>13</xdr:col>
      <xdr:colOff>342900</xdr:colOff>
      <xdr:row>5</xdr:row>
      <xdr:rowOff>152400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45000" y="1384300"/>
          <a:ext cx="130810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WBS(prosjekt)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"/>
  <sheetViews>
    <sheetView showGridLines="0" showZeros="0" tabSelected="1" topLeftCell="A6" zoomScale="130" zoomScaleNormal="130" workbookViewId="0">
      <selection activeCell="M22" sqref="M22:N22"/>
    </sheetView>
  </sheetViews>
  <sheetFormatPr baseColWidth="10" defaultColWidth="11.42578125" defaultRowHeight="12.75" x14ac:dyDescent="0.2"/>
  <cols>
    <col min="1" max="1" width="10.5703125" style="3" customWidth="1"/>
    <col min="2" max="2" width="1.85546875" style="3" customWidth="1"/>
    <col min="3" max="3" width="4.28515625" style="3" customWidth="1"/>
    <col min="4" max="4" width="7.85546875" style="3" customWidth="1"/>
    <col min="5" max="5" width="4.140625" style="3" customWidth="1"/>
    <col min="6" max="6" width="2.85546875" style="3" customWidth="1"/>
    <col min="7" max="7" width="9.140625" style="3" customWidth="1"/>
    <col min="8" max="8" width="6" style="3" customWidth="1"/>
    <col min="9" max="9" width="4.140625" style="3" customWidth="1"/>
    <col min="10" max="10" width="7" style="3" customWidth="1"/>
    <col min="11" max="11" width="8.28515625" style="3" bestFit="1" customWidth="1"/>
    <col min="12" max="12" width="9.42578125" style="3" bestFit="1" customWidth="1"/>
    <col min="13" max="13" width="4.85546875" style="3" customWidth="1"/>
    <col min="14" max="14" width="7" style="3" customWidth="1"/>
    <col min="15" max="15" width="2.85546875" style="3" bestFit="1" customWidth="1"/>
    <col min="16" max="16" width="3.7109375" style="3" customWidth="1"/>
    <col min="17" max="17" width="4" style="3" bestFit="1" customWidth="1"/>
    <col min="18" max="18" width="9.42578125" style="3" bestFit="1" customWidth="1"/>
    <col min="19" max="19" width="8.28515625" style="15" bestFit="1" customWidth="1"/>
    <col min="20" max="20" width="11.140625" style="3" customWidth="1"/>
    <col min="21" max="21" width="12.140625" style="3" customWidth="1"/>
    <col min="22" max="16384" width="11.42578125" style="3"/>
  </cols>
  <sheetData>
    <row r="1" spans="1:21" ht="23.25" x14ac:dyDescent="0.2">
      <c r="A1" s="256"/>
      <c r="B1" s="257"/>
      <c r="C1" s="257"/>
      <c r="D1" s="257"/>
      <c r="E1" s="257"/>
      <c r="F1" s="257"/>
      <c r="G1" s="257"/>
      <c r="H1" s="257"/>
      <c r="I1" s="257"/>
      <c r="J1" s="69" t="s">
        <v>168</v>
      </c>
      <c r="K1" s="69"/>
      <c r="L1" s="69"/>
      <c r="M1" s="69"/>
      <c r="N1" s="69"/>
      <c r="O1" s="69"/>
      <c r="P1" s="69"/>
      <c r="Q1" s="69"/>
      <c r="R1" s="70"/>
      <c r="S1" s="70"/>
      <c r="T1" s="70"/>
      <c r="U1" s="71"/>
    </row>
    <row r="2" spans="1:21" ht="18" x14ac:dyDescent="0.2">
      <c r="A2" s="275" t="s">
        <v>0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7"/>
    </row>
    <row r="3" spans="1:21" s="4" customFormat="1" ht="30" customHeight="1" x14ac:dyDescent="0.25">
      <c r="A3" s="208"/>
      <c r="B3" s="209"/>
      <c r="C3" s="209"/>
      <c r="D3" s="209"/>
      <c r="E3" s="209"/>
      <c r="F3" s="209"/>
      <c r="G3" s="210"/>
      <c r="H3" s="216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9"/>
    </row>
    <row r="4" spans="1:21" s="4" customFormat="1" ht="30" customHeight="1" x14ac:dyDescent="0.25">
      <c r="A4" s="213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5"/>
      <c r="M4" s="216"/>
      <c r="N4" s="217"/>
      <c r="O4" s="217"/>
      <c r="P4" s="217"/>
      <c r="Q4" s="217"/>
      <c r="R4" s="218"/>
      <c r="S4" s="231"/>
      <c r="T4" s="228"/>
      <c r="U4" s="226"/>
    </row>
    <row r="5" spans="1:21" s="5" customFormat="1" ht="30" customHeight="1" x14ac:dyDescent="0.2">
      <c r="A5" s="223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  <c r="O5" s="224"/>
      <c r="P5" s="214"/>
      <c r="Q5" s="214"/>
      <c r="R5" s="214"/>
      <c r="S5" s="214"/>
      <c r="T5" s="214"/>
      <c r="U5" s="219"/>
    </row>
    <row r="6" spans="1:21" s="4" customFormat="1" ht="30" customHeight="1" x14ac:dyDescent="0.25">
      <c r="A6" s="227"/>
      <c r="B6" s="228"/>
      <c r="C6" s="228"/>
      <c r="D6" s="228"/>
      <c r="E6" s="228"/>
      <c r="F6" s="228"/>
      <c r="G6" s="228"/>
      <c r="H6" s="229"/>
      <c r="I6" s="220"/>
      <c r="J6" s="221"/>
      <c r="K6" s="222"/>
      <c r="L6" s="211"/>
      <c r="M6" s="212"/>
      <c r="N6" s="212"/>
      <c r="O6" s="212"/>
      <c r="P6" s="225"/>
      <c r="Q6" s="209"/>
      <c r="R6" s="209"/>
      <c r="S6" s="230"/>
      <c r="T6" s="225"/>
      <c r="U6" s="226"/>
    </row>
    <row r="7" spans="1:21" ht="6" customHeight="1" x14ac:dyDescent="0.2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3"/>
      <c r="P7" s="173"/>
      <c r="Q7" s="173"/>
      <c r="R7" s="173"/>
      <c r="S7" s="173"/>
      <c r="T7" s="173"/>
      <c r="U7" s="174"/>
    </row>
    <row r="8" spans="1:21" s="9" customFormat="1" ht="22.5" customHeight="1" x14ac:dyDescent="0.2">
      <c r="A8" s="232" t="s">
        <v>1</v>
      </c>
      <c r="B8" s="233" t="s">
        <v>1</v>
      </c>
      <c r="C8" s="233" t="s">
        <v>1</v>
      </c>
      <c r="D8" s="233" t="s">
        <v>1</v>
      </c>
      <c r="E8" s="233" t="s">
        <v>1</v>
      </c>
      <c r="F8" s="233" t="s">
        <v>1</v>
      </c>
      <c r="G8" s="233" t="s">
        <v>1</v>
      </c>
      <c r="H8" s="233" t="s">
        <v>1</v>
      </c>
      <c r="I8" s="233" t="s">
        <v>1</v>
      </c>
      <c r="J8" s="233" t="s">
        <v>1</v>
      </c>
      <c r="K8" s="233" t="s">
        <v>1</v>
      </c>
      <c r="L8" s="233" t="s">
        <v>1</v>
      </c>
      <c r="M8" s="233" t="s">
        <v>1</v>
      </c>
      <c r="N8" s="233" t="s">
        <v>1</v>
      </c>
      <c r="O8" s="199" t="s">
        <v>2</v>
      </c>
      <c r="P8" s="199" t="s">
        <v>2</v>
      </c>
      <c r="Q8" s="199" t="s">
        <v>2</v>
      </c>
      <c r="R8" s="6" t="s">
        <v>3</v>
      </c>
      <c r="S8" s="6" t="s">
        <v>4</v>
      </c>
      <c r="T8" s="7" t="s">
        <v>5</v>
      </c>
      <c r="U8" s="8" t="s">
        <v>6</v>
      </c>
    </row>
    <row r="9" spans="1:21" ht="22.5" customHeight="1" x14ac:dyDescent="0.2">
      <c r="A9" s="116" t="str">
        <f>"Bilgodtgjørelse 0-" &amp; FasteTekster!C4 &amp; " km"</f>
        <v>Bilgodtgjørelse 0-10000 km</v>
      </c>
      <c r="B9" s="98" t="s">
        <v>7</v>
      </c>
      <c r="C9" s="98" t="s">
        <v>7</v>
      </c>
      <c r="D9" s="98" t="s">
        <v>7</v>
      </c>
      <c r="E9" s="98" t="s">
        <v>7</v>
      </c>
      <c r="F9" s="98" t="s">
        <v>7</v>
      </c>
      <c r="G9" s="98" t="s">
        <v>7</v>
      </c>
      <c r="H9" s="98" t="s">
        <v>7</v>
      </c>
      <c r="I9" s="98" t="s">
        <v>7</v>
      </c>
      <c r="J9" s="98" t="s">
        <v>7</v>
      </c>
      <c r="K9" s="98" t="s">
        <v>7</v>
      </c>
      <c r="L9" s="98" t="s">
        <v>7</v>
      </c>
      <c r="M9" s="98" t="s">
        <v>7</v>
      </c>
      <c r="N9" s="98" t="s">
        <v>7</v>
      </c>
      <c r="O9" s="196">
        <f>IF(kmTIA&gt;=kmGrense,0,IF(kmHIA&gt;=kmGrense,kmGrense-kmTIA,kmDP))-O11</f>
        <v>0</v>
      </c>
      <c r="P9" s="197"/>
      <c r="Q9" s="198"/>
      <c r="R9" s="75">
        <v>5</v>
      </c>
      <c r="S9" s="33">
        <v>5000</v>
      </c>
      <c r="T9" s="59">
        <f t="shared" ref="T9:T14" si="0">+O9*R9</f>
        <v>0</v>
      </c>
      <c r="U9" s="34" t="s">
        <v>8</v>
      </c>
    </row>
    <row r="10" spans="1:21" ht="22.5" customHeight="1" x14ac:dyDescent="0.2">
      <c r="A10" s="116" t="str">
        <f>"Bilgodtgjørelse over " &amp; FasteTekster!C4 &amp;" km"</f>
        <v>Bilgodtgjørelse over 10000 km</v>
      </c>
      <c r="B10" s="98" t="s">
        <v>9</v>
      </c>
      <c r="C10" s="98" t="s">
        <v>9</v>
      </c>
      <c r="D10" s="98" t="s">
        <v>9</v>
      </c>
      <c r="E10" s="98" t="s">
        <v>9</v>
      </c>
      <c r="F10" s="98" t="s">
        <v>9</v>
      </c>
      <c r="G10" s="98" t="s">
        <v>9</v>
      </c>
      <c r="H10" s="98" t="s">
        <v>9</v>
      </c>
      <c r="I10" s="98" t="s">
        <v>9</v>
      </c>
      <c r="J10" s="98" t="s">
        <v>9</v>
      </c>
      <c r="K10" s="98" t="s">
        <v>9</v>
      </c>
      <c r="L10" s="98" t="s">
        <v>9</v>
      </c>
      <c r="M10" s="98" t="s">
        <v>9</v>
      </c>
      <c r="N10" s="98" t="s">
        <v>9</v>
      </c>
      <c r="O10" s="196">
        <f>kmDP-O9-O11</f>
        <v>0</v>
      </c>
      <c r="P10" s="197"/>
      <c r="Q10" s="198"/>
      <c r="R10" s="75">
        <v>5</v>
      </c>
      <c r="S10" s="33">
        <v>5000</v>
      </c>
      <c r="T10" s="59">
        <f t="shared" si="0"/>
        <v>0</v>
      </c>
      <c r="U10" s="34" t="s">
        <v>8</v>
      </c>
    </row>
    <row r="11" spans="1:21" ht="22.5" customHeight="1" x14ac:dyDescent="0.2">
      <c r="A11" s="116" t="s">
        <v>10</v>
      </c>
      <c r="B11" s="98" t="s">
        <v>9</v>
      </c>
      <c r="C11" s="98" t="s">
        <v>9</v>
      </c>
      <c r="D11" s="98" t="s">
        <v>9</v>
      </c>
      <c r="E11" s="98" t="s">
        <v>9</v>
      </c>
      <c r="F11" s="98" t="s">
        <v>9</v>
      </c>
      <c r="G11" s="98" t="s">
        <v>9</v>
      </c>
      <c r="H11" s="98" t="s">
        <v>9</v>
      </c>
      <c r="I11" s="98" t="s">
        <v>9</v>
      </c>
      <c r="J11" s="98" t="s">
        <v>9</v>
      </c>
      <c r="K11" s="98" t="s">
        <v>9</v>
      </c>
      <c r="L11" s="98" t="s">
        <v>9</v>
      </c>
      <c r="M11" s="98" t="s">
        <v>9</v>
      </c>
      <c r="N11" s="98" t="s">
        <v>9</v>
      </c>
      <c r="O11" s="196">
        <f>SUMIFS(O60:O79,W60:W79,"bil",X60:X79,"x")</f>
        <v>0</v>
      </c>
      <c r="P11" s="197"/>
      <c r="Q11" s="198"/>
      <c r="R11" s="75">
        <v>5</v>
      </c>
      <c r="S11" s="33">
        <v>5000</v>
      </c>
      <c r="T11" s="59">
        <f t="shared" si="0"/>
        <v>0</v>
      </c>
      <c r="U11" s="34" t="s">
        <v>8</v>
      </c>
    </row>
    <row r="12" spans="1:21" ht="22.5" customHeight="1" x14ac:dyDescent="0.2">
      <c r="A12" s="116" t="s">
        <v>11</v>
      </c>
      <c r="B12" s="98" t="s">
        <v>11</v>
      </c>
      <c r="C12" s="98" t="s">
        <v>11</v>
      </c>
      <c r="D12" s="117" t="s">
        <v>12</v>
      </c>
      <c r="E12" s="117"/>
      <c r="F12" s="117"/>
      <c r="G12" s="99"/>
      <c r="H12" s="111"/>
      <c r="I12" s="111"/>
      <c r="J12" s="111"/>
      <c r="K12" s="111"/>
      <c r="L12" s="111"/>
      <c r="M12" s="111"/>
      <c r="N12" s="111"/>
      <c r="O12" s="130"/>
      <c r="P12" s="146"/>
      <c r="Q12" s="147"/>
      <c r="R12" s="75">
        <f>+kmPass</f>
        <v>1</v>
      </c>
      <c r="S12" s="33">
        <v>5020</v>
      </c>
      <c r="T12" s="59">
        <f t="shared" si="0"/>
        <v>0</v>
      </c>
      <c r="U12" s="34" t="s">
        <v>8</v>
      </c>
    </row>
    <row r="13" spans="1:21" ht="22.5" customHeight="1" x14ac:dyDescent="0.2">
      <c r="A13" s="116" t="s">
        <v>13</v>
      </c>
      <c r="B13" s="98" t="s">
        <v>7</v>
      </c>
      <c r="C13" s="98" t="s">
        <v>7</v>
      </c>
      <c r="D13" s="98" t="s">
        <v>7</v>
      </c>
      <c r="E13" s="98" t="s">
        <v>7</v>
      </c>
      <c r="F13" s="98" t="s">
        <v>7</v>
      </c>
      <c r="G13" s="98" t="s">
        <v>7</v>
      </c>
      <c r="H13" s="98" t="s">
        <v>7</v>
      </c>
      <c r="I13" s="98" t="s">
        <v>7</v>
      </c>
      <c r="J13" s="98" t="s">
        <v>7</v>
      </c>
      <c r="K13" s="98" t="s">
        <v>7</v>
      </c>
      <c r="L13" s="98" t="s">
        <v>7</v>
      </c>
      <c r="M13" s="98" t="s">
        <v>7</v>
      </c>
      <c r="N13" s="98" t="s">
        <v>7</v>
      </c>
      <c r="O13" s="130"/>
      <c r="P13" s="130"/>
      <c r="Q13" s="130"/>
      <c r="R13" s="75">
        <f>+kmtilhenger</f>
        <v>1</v>
      </c>
      <c r="S13" s="33">
        <v>5021</v>
      </c>
      <c r="T13" s="59">
        <f t="shared" si="0"/>
        <v>0</v>
      </c>
      <c r="U13" s="34" t="s">
        <v>8</v>
      </c>
    </row>
    <row r="14" spans="1:21" ht="22.5" customHeight="1" x14ac:dyDescent="0.2">
      <c r="A14" s="116" t="s">
        <v>14</v>
      </c>
      <c r="B14" s="98" t="s">
        <v>7</v>
      </c>
      <c r="C14" s="98" t="s">
        <v>7</v>
      </c>
      <c r="D14" s="98" t="s">
        <v>7</v>
      </c>
      <c r="E14" s="98" t="s">
        <v>7</v>
      </c>
      <c r="F14" s="98" t="s">
        <v>7</v>
      </c>
      <c r="G14" s="98" t="s">
        <v>7</v>
      </c>
      <c r="H14" s="98" t="s">
        <v>7</v>
      </c>
      <c r="I14" s="98" t="s">
        <v>7</v>
      </c>
      <c r="J14" s="98" t="s">
        <v>7</v>
      </c>
      <c r="K14" s="98" t="s">
        <v>7</v>
      </c>
      <c r="L14" s="98" t="s">
        <v>7</v>
      </c>
      <c r="M14" s="98" t="s">
        <v>7</v>
      </c>
      <c r="N14" s="98" t="s">
        <v>7</v>
      </c>
      <c r="O14" s="130"/>
      <c r="P14" s="130"/>
      <c r="Q14" s="130"/>
      <c r="R14" s="75">
        <f>+kmUtland</f>
        <v>2.95</v>
      </c>
      <c r="S14" s="33">
        <v>5002</v>
      </c>
      <c r="T14" s="59">
        <f t="shared" si="0"/>
        <v>0</v>
      </c>
      <c r="U14" s="34" t="s">
        <v>8</v>
      </c>
    </row>
    <row r="15" spans="1:21" ht="6" customHeight="1" x14ac:dyDescent="0.2">
      <c r="A15" s="242"/>
      <c r="B15" s="243"/>
      <c r="C15" s="243"/>
      <c r="D15" s="243"/>
      <c r="E15" s="243"/>
      <c r="F15" s="243"/>
      <c r="G15" s="243"/>
      <c r="H15" s="243"/>
      <c r="I15" s="243"/>
      <c r="J15" s="24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4"/>
    </row>
    <row r="16" spans="1:21" s="9" customFormat="1" x14ac:dyDescent="0.2">
      <c r="A16" s="236" t="s">
        <v>15</v>
      </c>
      <c r="B16" s="237"/>
      <c r="C16" s="237"/>
      <c r="D16" s="237"/>
      <c r="E16" s="237"/>
      <c r="F16" s="237"/>
      <c r="G16" s="237"/>
      <c r="H16" s="237"/>
      <c r="I16" s="237"/>
      <c r="J16" s="238"/>
      <c r="K16" s="206" t="s">
        <v>16</v>
      </c>
      <c r="L16" s="234" t="s">
        <v>17</v>
      </c>
      <c r="M16" s="199" t="s">
        <v>18</v>
      </c>
      <c r="N16" s="199" t="s">
        <v>19</v>
      </c>
      <c r="O16" s="199" t="s">
        <v>19</v>
      </c>
      <c r="P16" s="199" t="s">
        <v>19</v>
      </c>
      <c r="Q16" s="199" t="s">
        <v>19</v>
      </c>
      <c r="R16" s="199" t="s">
        <v>19</v>
      </c>
      <c r="S16" s="234" t="s">
        <v>4</v>
      </c>
      <c r="T16" s="206" t="s">
        <v>20</v>
      </c>
      <c r="U16" s="266" t="s">
        <v>6</v>
      </c>
    </row>
    <row r="17" spans="1:23" s="9" customFormat="1" x14ac:dyDescent="0.2">
      <c r="A17" s="239"/>
      <c r="B17" s="240"/>
      <c r="C17" s="240"/>
      <c r="D17" s="240"/>
      <c r="E17" s="240"/>
      <c r="F17" s="240"/>
      <c r="G17" s="240"/>
      <c r="H17" s="240"/>
      <c r="I17" s="240"/>
      <c r="J17" s="241"/>
      <c r="K17" s="265"/>
      <c r="L17" s="235"/>
      <c r="M17" s="195" t="s">
        <v>21</v>
      </c>
      <c r="N17" s="195" t="s">
        <v>21</v>
      </c>
      <c r="O17" s="199" t="s">
        <v>22</v>
      </c>
      <c r="P17" s="199" t="s">
        <v>22</v>
      </c>
      <c r="Q17" s="199" t="s">
        <v>22</v>
      </c>
      <c r="R17" s="6" t="s">
        <v>23</v>
      </c>
      <c r="S17" s="235"/>
      <c r="T17" s="207" t="s">
        <v>20</v>
      </c>
      <c r="U17" s="267"/>
    </row>
    <row r="18" spans="1:23" s="10" customFormat="1" ht="22.5" customHeight="1" x14ac:dyDescent="0.25">
      <c r="A18" s="191" t="s">
        <v>24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4"/>
    </row>
    <row r="19" spans="1:23" ht="22.5" customHeight="1" x14ac:dyDescent="0.2">
      <c r="A19" s="72" t="s">
        <v>25</v>
      </c>
      <c r="B19" s="73"/>
      <c r="C19" s="73"/>
      <c r="D19" s="73"/>
      <c r="E19" s="73"/>
      <c r="F19" s="73"/>
      <c r="G19" s="73"/>
      <c r="H19" s="73"/>
      <c r="I19" s="73"/>
      <c r="J19" s="74"/>
      <c r="K19" s="17"/>
      <c r="L19" s="75">
        <v>384</v>
      </c>
      <c r="M19" s="187"/>
      <c r="N19" s="187"/>
      <c r="O19" s="187"/>
      <c r="P19" s="187"/>
      <c r="Q19" s="187"/>
      <c r="R19" s="16"/>
      <c r="S19" s="33">
        <v>5101</v>
      </c>
      <c r="T19" s="59">
        <f>IF(((K19*L19)-(M19*(20%*$L$19)+(O19*(30%*$L$19)+(R19*(50%*$L$19)))))&lt;0,0,(K19*L19)-(M19*(20%*$L$19)+(O19*(30%*$L$19)+(R19*(50%*$L$19)))))</f>
        <v>0</v>
      </c>
      <c r="U19" s="34" t="s">
        <v>26</v>
      </c>
      <c r="W19" s="3" t="s">
        <v>27</v>
      </c>
    </row>
    <row r="20" spans="1:23" ht="22.5" customHeight="1" x14ac:dyDescent="0.2">
      <c r="A20" s="116" t="s">
        <v>28</v>
      </c>
      <c r="B20" s="200"/>
      <c r="C20" s="200"/>
      <c r="D20" s="200"/>
      <c r="E20" s="200"/>
      <c r="F20" s="200"/>
      <c r="G20" s="200"/>
      <c r="H20" s="200"/>
      <c r="I20" s="200"/>
      <c r="J20" s="201"/>
      <c r="K20" s="17"/>
      <c r="L20" s="75">
        <v>713</v>
      </c>
      <c r="M20" s="187"/>
      <c r="N20" s="187"/>
      <c r="O20" s="187"/>
      <c r="P20" s="187"/>
      <c r="Q20" s="187"/>
      <c r="R20" s="16"/>
      <c r="S20" s="33">
        <v>5130</v>
      </c>
      <c r="T20" s="59">
        <f>IF(((K20*L20)-(M20*(20%*$L$20)+(O20*(30%*$L$20)+(R20*(50%*$L$20)))))&lt;0,0,(K20*L20)-(M20*(20%*$L$20)+(O20*(30%*$L$20)+(R20*(50%*$L$20)))))</f>
        <v>0</v>
      </c>
      <c r="U20" s="34" t="s">
        <v>26</v>
      </c>
      <c r="W20" s="96" t="s">
        <v>27</v>
      </c>
    </row>
    <row r="21" spans="1:23" s="11" customFormat="1" ht="22.5" customHeight="1" x14ac:dyDescent="0.2">
      <c r="A21" s="108" t="s">
        <v>29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</row>
    <row r="22" spans="1:23" ht="22.5" customHeight="1" x14ac:dyDescent="0.2">
      <c r="A22" s="116" t="s">
        <v>30</v>
      </c>
      <c r="B22" s="117" t="s">
        <v>31</v>
      </c>
      <c r="C22" s="117" t="s">
        <v>31</v>
      </c>
      <c r="D22" s="117"/>
      <c r="E22" s="117" t="s">
        <v>32</v>
      </c>
      <c r="F22" s="117"/>
      <c r="G22" s="117"/>
      <c r="H22" s="202"/>
      <c r="I22" s="202"/>
      <c r="J22" s="203"/>
      <c r="K22" s="18"/>
      <c r="L22" s="12">
        <v>977</v>
      </c>
      <c r="M22" s="107"/>
      <c r="N22" s="107"/>
      <c r="O22" s="107"/>
      <c r="P22" s="107"/>
      <c r="Q22" s="107"/>
      <c r="R22" s="19"/>
      <c r="S22" s="33">
        <v>5150</v>
      </c>
      <c r="T22" s="59">
        <f>IF(((K22*L22)-(M22*(20%*$L$22)+(O22*(30%*$L$22)+(R22*(50%*$L$22)))))&lt;0,0,(K22*L22)-(M22*(20%*$L$22)+(O22*(30%*$L$22)+(R22*(50%*$L$22)))))</f>
        <v>0</v>
      </c>
      <c r="U22" s="34" t="s">
        <v>26</v>
      </c>
    </row>
    <row r="23" spans="1:23" ht="22.5" customHeight="1" x14ac:dyDescent="0.2">
      <c r="A23" s="116" t="s">
        <v>33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99"/>
      <c r="S23" s="35">
        <v>5320</v>
      </c>
      <c r="T23" s="59"/>
      <c r="U23" s="34" t="s">
        <v>34</v>
      </c>
    </row>
    <row r="24" spans="1:23" ht="22.5" customHeight="1" x14ac:dyDescent="0.2">
      <c r="A24" s="116" t="s">
        <v>35</v>
      </c>
      <c r="B24" s="117" t="s">
        <v>36</v>
      </c>
      <c r="C24" s="117" t="s">
        <v>36</v>
      </c>
      <c r="D24" s="117"/>
      <c r="E24" s="117" t="s">
        <v>32</v>
      </c>
      <c r="F24" s="117"/>
      <c r="G24" s="117"/>
      <c r="H24" s="202"/>
      <c r="I24" s="202"/>
      <c r="J24" s="203"/>
      <c r="K24" s="18"/>
      <c r="L24" s="12">
        <v>977</v>
      </c>
      <c r="M24" s="187"/>
      <c r="N24" s="187"/>
      <c r="O24" s="107"/>
      <c r="P24" s="107"/>
      <c r="Q24" s="107"/>
      <c r="R24" s="19"/>
      <c r="S24" s="33">
        <v>5170</v>
      </c>
      <c r="T24" s="59">
        <f>IF(((K24*L24)-(M24*(20%*$L$24)+(O24*(30%*$L$24)+(R24*(50%*$L$24)))))&lt;0,0,(K24*L24)-(M24*(20%*$L$24)+(O24*(30%*$L$24)+(R24*(50%*$L$24)))))</f>
        <v>0</v>
      </c>
      <c r="U24" s="34" t="s">
        <v>26</v>
      </c>
    </row>
    <row r="25" spans="1:23" ht="22.5" customHeight="1" x14ac:dyDescent="0.2">
      <c r="A25" s="116" t="s">
        <v>37</v>
      </c>
      <c r="B25" s="117" t="s">
        <v>36</v>
      </c>
      <c r="C25" s="117" t="s">
        <v>36</v>
      </c>
      <c r="D25" s="117"/>
      <c r="E25" s="117" t="s">
        <v>32</v>
      </c>
      <c r="F25" s="117"/>
      <c r="G25" s="117"/>
      <c r="H25" s="202"/>
      <c r="I25" s="202"/>
      <c r="J25" s="203"/>
      <c r="K25" s="18"/>
      <c r="L25" s="12"/>
      <c r="M25" s="187"/>
      <c r="N25" s="187"/>
      <c r="O25" s="107"/>
      <c r="P25" s="107"/>
      <c r="Q25" s="107"/>
      <c r="R25" s="19"/>
      <c r="S25" s="33">
        <v>5175</v>
      </c>
      <c r="T25" s="59">
        <f>(K25*L25)-(M25*50)-(O25*153)-(R25*255)</f>
        <v>0</v>
      </c>
      <c r="U25" s="34" t="s">
        <v>38</v>
      </c>
    </row>
    <row r="26" spans="1:23" s="11" customFormat="1" ht="22.5" customHeight="1" x14ac:dyDescent="0.2">
      <c r="A26" s="108" t="s">
        <v>39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10"/>
    </row>
    <row r="27" spans="1:23" ht="22.5" customHeight="1" x14ac:dyDescent="0.2">
      <c r="A27" s="116" t="s">
        <v>40</v>
      </c>
      <c r="B27" s="117"/>
      <c r="C27" s="117"/>
      <c r="D27" s="117"/>
      <c r="E27" s="117"/>
      <c r="F27" s="117"/>
      <c r="G27" s="117"/>
      <c r="H27" s="117"/>
      <c r="I27" s="117"/>
      <c r="J27" s="99"/>
      <c r="K27" s="18"/>
      <c r="L27" s="12">
        <v>452</v>
      </c>
      <c r="M27" s="114"/>
      <c r="N27" s="115"/>
      <c r="O27" s="115"/>
      <c r="P27" s="115"/>
      <c r="Q27" s="115"/>
      <c r="R27" s="32"/>
      <c r="S27" s="33">
        <v>5200</v>
      </c>
      <c r="T27" s="59">
        <f>(K27*L27)</f>
        <v>0</v>
      </c>
      <c r="U27" s="34" t="s">
        <v>26</v>
      </c>
    </row>
    <row r="28" spans="1:23" ht="22.5" customHeight="1" x14ac:dyDescent="0.2">
      <c r="A28" s="116" t="s">
        <v>41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99"/>
      <c r="S28" s="35">
        <v>5300</v>
      </c>
      <c r="T28" s="59">
        <f>SUM(T52:T55)</f>
        <v>0</v>
      </c>
      <c r="U28" s="34" t="s">
        <v>42</v>
      </c>
    </row>
    <row r="29" spans="1:23" ht="22.5" customHeight="1" x14ac:dyDescent="0.2">
      <c r="A29" s="108" t="s">
        <v>43</v>
      </c>
      <c r="B29" s="109"/>
      <c r="C29" s="109"/>
      <c r="D29" s="109"/>
      <c r="E29" s="109"/>
      <c r="F29" s="109"/>
      <c r="G29" s="109"/>
      <c r="H29" s="109" t="s">
        <v>44</v>
      </c>
      <c r="I29" s="109"/>
      <c r="J29" s="109"/>
      <c r="K29" s="263" t="s">
        <v>45</v>
      </c>
      <c r="L29" s="263"/>
      <c r="M29" s="263"/>
      <c r="N29" s="263"/>
      <c r="O29" s="263"/>
      <c r="P29" s="263"/>
      <c r="Q29" s="263"/>
      <c r="R29" s="263"/>
      <c r="S29" s="263"/>
      <c r="T29" s="263"/>
      <c r="U29" s="264"/>
    </row>
    <row r="30" spans="1:23" ht="22.5" customHeight="1" x14ac:dyDescent="0.2">
      <c r="A30" s="116" t="s">
        <v>46</v>
      </c>
      <c r="B30" s="117"/>
      <c r="C30" s="117"/>
      <c r="D30" s="117"/>
      <c r="E30" s="117"/>
      <c r="F30" s="117"/>
      <c r="G30" s="99"/>
      <c r="H30" s="111"/>
      <c r="I30" s="112"/>
      <c r="J30" s="113"/>
      <c r="K30" s="18"/>
      <c r="L30" s="19"/>
      <c r="M30" s="107"/>
      <c r="N30" s="107"/>
      <c r="O30" s="107"/>
      <c r="P30" s="107"/>
      <c r="Q30" s="107"/>
      <c r="R30" s="19"/>
      <c r="S30" s="33">
        <v>5160</v>
      </c>
      <c r="T30" s="59">
        <f>(K30*L30)-(M30*(10%*L30)+(O30*(40%*L30))+(R30*(50%*L30)))</f>
        <v>0</v>
      </c>
      <c r="U30" s="34" t="s">
        <v>38</v>
      </c>
    </row>
    <row r="31" spans="1:23" ht="22.5" customHeight="1" x14ac:dyDescent="0.2">
      <c r="A31" s="116" t="s">
        <v>47</v>
      </c>
      <c r="B31" s="117"/>
      <c r="C31" s="117"/>
      <c r="D31" s="117"/>
      <c r="E31" s="117"/>
      <c r="F31" s="117"/>
      <c r="G31" s="99"/>
      <c r="H31" s="111"/>
      <c r="I31" s="112"/>
      <c r="J31" s="113"/>
      <c r="K31" s="18"/>
      <c r="L31" s="19"/>
      <c r="M31" s="107"/>
      <c r="N31" s="107"/>
      <c r="O31" s="107"/>
      <c r="P31" s="107"/>
      <c r="Q31" s="107"/>
      <c r="R31" s="19"/>
      <c r="S31" s="33">
        <v>5160</v>
      </c>
      <c r="T31" s="59">
        <f>(K31*L31)-(M31*(10%*L31)+(O31*(40%*L31))+(R31*(50%*L31)))</f>
        <v>0</v>
      </c>
      <c r="U31" s="34" t="s">
        <v>38</v>
      </c>
    </row>
    <row r="32" spans="1:23" ht="22.5" customHeight="1" x14ac:dyDescent="0.2">
      <c r="A32" s="116" t="s">
        <v>48</v>
      </c>
      <c r="B32" s="117"/>
      <c r="C32" s="117"/>
      <c r="D32" s="117"/>
      <c r="E32" s="117"/>
      <c r="F32" s="117"/>
      <c r="G32" s="117"/>
      <c r="H32" s="111"/>
      <c r="I32" s="112"/>
      <c r="J32" s="113"/>
      <c r="K32" s="18"/>
      <c r="L32" s="19"/>
      <c r="M32" s="114"/>
      <c r="N32" s="115"/>
      <c r="O32" s="115"/>
      <c r="P32" s="115"/>
      <c r="Q32" s="115"/>
      <c r="R32" s="32"/>
      <c r="S32" s="33">
        <v>5162</v>
      </c>
      <c r="T32" s="59">
        <f>(K32*L32)</f>
        <v>0</v>
      </c>
      <c r="U32" s="34"/>
    </row>
    <row r="33" spans="1:21" ht="22.5" customHeight="1" x14ac:dyDescent="0.2">
      <c r="A33" s="204" t="s">
        <v>41</v>
      </c>
      <c r="B33" s="205"/>
      <c r="C33" s="205"/>
      <c r="D33" s="205"/>
      <c r="E33" s="205"/>
      <c r="F33" s="205"/>
      <c r="G33" s="205"/>
      <c r="H33" s="111"/>
      <c r="I33" s="112"/>
      <c r="J33" s="113"/>
      <c r="K33" s="83" t="s">
        <v>49</v>
      </c>
      <c r="L33" s="43"/>
      <c r="M33" s="81"/>
      <c r="N33" s="81"/>
      <c r="O33" s="81"/>
      <c r="P33" s="81"/>
      <c r="Q33" s="81"/>
      <c r="R33" s="13"/>
      <c r="S33" s="36">
        <v>5300</v>
      </c>
      <c r="T33" s="61"/>
      <c r="U33" s="37" t="s">
        <v>42</v>
      </c>
    </row>
    <row r="34" spans="1:21" s="11" customFormat="1" ht="22.5" customHeight="1" x14ac:dyDescent="0.2">
      <c r="A34" s="108" t="s">
        <v>50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10"/>
    </row>
    <row r="35" spans="1:21" ht="22.5" customHeight="1" x14ac:dyDescent="0.2">
      <c r="A35" s="90" t="s">
        <v>51</v>
      </c>
      <c r="B35" s="73"/>
      <c r="C35" s="73"/>
      <c r="D35" s="73"/>
      <c r="E35" s="73"/>
      <c r="F35" s="73"/>
      <c r="G35" s="73"/>
      <c r="H35" s="73"/>
      <c r="I35" s="73"/>
      <c r="J35" s="74"/>
      <c r="K35" s="17"/>
      <c r="L35" s="75">
        <v>573</v>
      </c>
      <c r="M35" s="119" t="s">
        <v>52</v>
      </c>
      <c r="N35" s="120"/>
      <c r="O35" s="115"/>
      <c r="P35" s="115"/>
      <c r="Q35" s="115"/>
      <c r="R35" s="32"/>
      <c r="S35" s="33"/>
      <c r="T35" s="59">
        <f>(K35*L35)</f>
        <v>0</v>
      </c>
      <c r="U35" s="34" t="s">
        <v>42</v>
      </c>
    </row>
    <row r="36" spans="1:21" ht="22.5" customHeight="1" x14ac:dyDescent="0.2">
      <c r="A36" s="90" t="s">
        <v>53</v>
      </c>
      <c r="B36" s="73"/>
      <c r="C36" s="73"/>
      <c r="D36" s="73"/>
      <c r="E36" s="73"/>
      <c r="F36" s="73"/>
      <c r="G36" s="73"/>
      <c r="H36" s="73"/>
      <c r="I36" s="73"/>
      <c r="J36" s="74"/>
      <c r="K36" s="93"/>
      <c r="L36" s="92">
        <v>758</v>
      </c>
      <c r="M36" s="119" t="s">
        <v>52</v>
      </c>
      <c r="N36" s="120"/>
      <c r="O36" s="120"/>
      <c r="P36" s="120"/>
      <c r="Q36" s="120"/>
      <c r="R36" s="121"/>
      <c r="S36" s="33"/>
      <c r="T36" s="59">
        <f>K36*L36</f>
        <v>0</v>
      </c>
      <c r="U36" s="34"/>
    </row>
    <row r="37" spans="1:21" ht="22.5" customHeight="1" x14ac:dyDescent="0.2">
      <c r="A37" s="91" t="s">
        <v>54</v>
      </c>
      <c r="B37" s="80"/>
      <c r="C37" s="80"/>
      <c r="D37" s="80"/>
      <c r="E37" s="80"/>
      <c r="F37" s="80"/>
      <c r="G37" s="80"/>
      <c r="H37" s="80"/>
      <c r="I37" s="80"/>
      <c r="J37" s="80"/>
      <c r="K37" s="94"/>
      <c r="L37" s="95">
        <v>573</v>
      </c>
      <c r="M37" s="120" t="s">
        <v>52</v>
      </c>
      <c r="N37" s="120"/>
      <c r="O37" s="115"/>
      <c r="P37" s="115"/>
      <c r="Q37" s="115"/>
      <c r="R37" s="32"/>
      <c r="S37" s="33"/>
      <c r="T37" s="59">
        <f t="shared" ref="T37" si="1">(K37*L37)</f>
        <v>0</v>
      </c>
      <c r="U37" s="34" t="s">
        <v>42</v>
      </c>
    </row>
    <row r="38" spans="1:21" ht="22.5" customHeight="1" x14ac:dyDescent="0.2">
      <c r="A38" s="116" t="s">
        <v>55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88"/>
      <c r="L38" s="188"/>
      <c r="M38" s="117"/>
      <c r="N38" s="117"/>
      <c r="O38" s="117"/>
      <c r="P38" s="117"/>
      <c r="Q38" s="117"/>
      <c r="R38" s="99"/>
      <c r="S38" s="33">
        <v>5340</v>
      </c>
      <c r="T38" s="59">
        <f>+T80+T93</f>
        <v>0</v>
      </c>
      <c r="U38" s="34"/>
    </row>
    <row r="39" spans="1:21" ht="22.5" customHeight="1" x14ac:dyDescent="0.2">
      <c r="A39" s="232" t="s">
        <v>56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8"/>
      <c r="S39" s="258">
        <f>SUM(T9:T14,T19:T20,T22:T25,T27:T28,T30:T33,T35:T38)</f>
        <v>0</v>
      </c>
      <c r="T39" s="259"/>
      <c r="U39" s="38"/>
    </row>
    <row r="40" spans="1:21" ht="12.75" customHeight="1" x14ac:dyDescent="0.2">
      <c r="A40" s="269" t="s">
        <v>57</v>
      </c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1"/>
    </row>
    <row r="41" spans="1:21" ht="12.75" customHeight="1" x14ac:dyDescent="0.2">
      <c r="A41" s="269" t="s">
        <v>58</v>
      </c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1"/>
    </row>
    <row r="42" spans="1:21" ht="12.75" customHeight="1" x14ac:dyDescent="0.2">
      <c r="A42" s="272" t="s">
        <v>59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4"/>
    </row>
    <row r="43" spans="1:21" s="9" customFormat="1" ht="22.5" customHeight="1" x14ac:dyDescent="0.2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6"/>
    </row>
    <row r="44" spans="1:21" ht="22.5" customHeight="1" x14ac:dyDescent="0.2">
      <c r="A44" s="116" t="s">
        <v>60</v>
      </c>
      <c r="B44" s="117"/>
      <c r="C44" s="117"/>
      <c r="D44" s="117"/>
      <c r="E44" s="99"/>
      <c r="F44" s="98" t="s">
        <v>61</v>
      </c>
      <c r="G44" s="99"/>
      <c r="H44" s="260"/>
      <c r="I44" s="261"/>
      <c r="J44" s="261"/>
      <c r="K44" s="262"/>
      <c r="L44" s="98" t="s">
        <v>61</v>
      </c>
      <c r="M44" s="99"/>
      <c r="N44" s="260"/>
      <c r="O44" s="261"/>
      <c r="P44" s="261"/>
      <c r="Q44" s="261"/>
      <c r="R44" s="262"/>
      <c r="S44" s="39">
        <v>7903</v>
      </c>
      <c r="T44" s="60"/>
      <c r="U44" s="40"/>
    </row>
    <row r="45" spans="1:21" s="9" customFormat="1" ht="22.5" customHeight="1" thickBot="1" x14ac:dyDescent="0.25">
      <c r="A45" s="250" t="s">
        <v>62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2"/>
      <c r="T45" s="61"/>
      <c r="U45" s="41"/>
    </row>
    <row r="46" spans="1:21" ht="22.5" customHeight="1" thickBot="1" x14ac:dyDescent="0.25">
      <c r="A46" s="184" t="s">
        <v>63</v>
      </c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6"/>
      <c r="S46" s="189">
        <f>+S39-SUM(T44:T45)</f>
        <v>0</v>
      </c>
      <c r="T46" s="190"/>
      <c r="U46" s="42"/>
    </row>
    <row r="47" spans="1:21" ht="28.5" customHeight="1" x14ac:dyDescent="0.2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8"/>
    </row>
    <row r="48" spans="1:21" ht="35.1" customHeight="1" x14ac:dyDescent="0.2">
      <c r="A48" s="253"/>
      <c r="B48" s="103"/>
      <c r="C48" s="103"/>
      <c r="D48" s="100"/>
      <c r="E48" s="100"/>
      <c r="F48" s="100"/>
      <c r="G48" s="100"/>
      <c r="H48" s="101"/>
      <c r="I48" s="102"/>
      <c r="J48" s="103"/>
      <c r="K48" s="103"/>
      <c r="L48" s="100"/>
      <c r="M48" s="100"/>
      <c r="N48" s="100"/>
      <c r="O48" s="100"/>
      <c r="P48" s="101"/>
      <c r="Q48" s="102"/>
      <c r="R48" s="103"/>
      <c r="S48" s="103"/>
      <c r="T48" s="103"/>
      <c r="U48" s="118"/>
    </row>
    <row r="49" spans="1:24" s="9" customFormat="1" ht="17.100000000000001" customHeight="1" x14ac:dyDescent="0.2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3"/>
    </row>
    <row r="50" spans="1:24" s="62" customFormat="1" ht="20.100000000000001" customHeight="1" x14ac:dyDescent="0.2">
      <c r="A50" s="245" t="s">
        <v>64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7"/>
      <c r="M50" s="149" t="s">
        <v>65</v>
      </c>
      <c r="N50" s="150"/>
      <c r="O50" s="150"/>
      <c r="P50" s="150"/>
      <c r="Q50" s="151"/>
      <c r="R50" s="149" t="s">
        <v>66</v>
      </c>
      <c r="S50" s="151"/>
      <c r="T50" s="149" t="s">
        <v>5</v>
      </c>
      <c r="U50" s="160"/>
      <c r="V50" s="9"/>
      <c r="W50" s="9"/>
      <c r="X50" s="9"/>
    </row>
    <row r="51" spans="1:24" s="63" customFormat="1" ht="12.75" customHeight="1" x14ac:dyDescent="0.2">
      <c r="A51" s="248" t="s">
        <v>67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249"/>
      <c r="M51" s="131" t="s">
        <v>68</v>
      </c>
      <c r="N51" s="131" t="s">
        <v>68</v>
      </c>
      <c r="O51" s="24" t="s">
        <v>69</v>
      </c>
      <c r="P51" s="144" t="s">
        <v>70</v>
      </c>
      <c r="Q51" s="144" t="s">
        <v>70</v>
      </c>
      <c r="R51" s="131" t="s">
        <v>71</v>
      </c>
      <c r="S51" s="132"/>
      <c r="T51" s="131" t="s">
        <v>72</v>
      </c>
      <c r="U51" s="161"/>
      <c r="V51" s="3"/>
      <c r="W51" s="3"/>
      <c r="X51" s="3"/>
    </row>
    <row r="52" spans="1:24" ht="22.5" customHeight="1" x14ac:dyDescent="0.2">
      <c r="A52" s="140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3"/>
      <c r="M52" s="148"/>
      <c r="N52" s="148"/>
      <c r="O52" s="14" t="s">
        <v>69</v>
      </c>
      <c r="P52" s="139"/>
      <c r="Q52" s="139"/>
      <c r="R52" s="127"/>
      <c r="S52" s="128"/>
      <c r="T52" s="125"/>
      <c r="U52" s="126"/>
    </row>
    <row r="53" spans="1:24" ht="22.5" customHeight="1" x14ac:dyDescent="0.2">
      <c r="A53" s="140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3"/>
      <c r="M53" s="148"/>
      <c r="N53" s="148"/>
      <c r="O53" s="14" t="s">
        <v>69</v>
      </c>
      <c r="P53" s="139"/>
      <c r="Q53" s="139"/>
      <c r="R53" s="127"/>
      <c r="S53" s="128"/>
      <c r="T53" s="125"/>
      <c r="U53" s="126"/>
    </row>
    <row r="54" spans="1:24" ht="22.5" customHeight="1" x14ac:dyDescent="0.2">
      <c r="A54" s="140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3"/>
      <c r="M54" s="148"/>
      <c r="N54" s="148"/>
      <c r="O54" s="14" t="s">
        <v>69</v>
      </c>
      <c r="P54" s="139"/>
      <c r="Q54" s="139"/>
      <c r="R54" s="127"/>
      <c r="S54" s="128"/>
      <c r="T54" s="125"/>
      <c r="U54" s="126"/>
    </row>
    <row r="55" spans="1:24" s="9" customFormat="1" ht="22.5" customHeight="1" x14ac:dyDescent="0.2">
      <c r="A55" s="140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3"/>
      <c r="M55" s="148"/>
      <c r="N55" s="148"/>
      <c r="O55" s="14" t="s">
        <v>69</v>
      </c>
      <c r="P55" s="139"/>
      <c r="Q55" s="139"/>
      <c r="R55" s="127"/>
      <c r="S55" s="128"/>
      <c r="T55" s="125"/>
      <c r="U55" s="126"/>
    </row>
    <row r="56" spans="1:24" s="9" customFormat="1" ht="10.5" customHeight="1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3"/>
      <c r="N56" s="53"/>
      <c r="O56" s="50"/>
      <c r="P56" s="53"/>
      <c r="Q56" s="53"/>
      <c r="R56" s="54"/>
      <c r="S56" s="55"/>
      <c r="T56" s="56"/>
      <c r="U56" s="57"/>
    </row>
    <row r="57" spans="1:24" s="9" customFormat="1" ht="20.100000000000001" customHeight="1" x14ac:dyDescent="0.2">
      <c r="A57" s="191" t="s">
        <v>73</v>
      </c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3"/>
      <c r="M57" s="193"/>
      <c r="N57" s="192"/>
      <c r="O57" s="192"/>
      <c r="P57" s="192"/>
      <c r="Q57" s="192"/>
      <c r="R57" s="192"/>
      <c r="S57" s="192"/>
      <c r="T57" s="192"/>
      <c r="U57" s="194"/>
    </row>
    <row r="58" spans="1:24" s="62" customFormat="1" ht="12.75" customHeight="1" x14ac:dyDescent="0.2">
      <c r="A58" s="141"/>
      <c r="B58" s="142"/>
      <c r="C58" s="158"/>
      <c r="D58" s="159"/>
      <c r="E58" s="162"/>
      <c r="F58" s="163"/>
      <c r="G58" s="164"/>
      <c r="H58" s="162" t="s">
        <v>74</v>
      </c>
      <c r="I58" s="163"/>
      <c r="J58" s="164"/>
      <c r="K58" s="97" t="s">
        <v>27</v>
      </c>
      <c r="L58" s="133" t="s">
        <v>75</v>
      </c>
      <c r="M58" s="134"/>
      <c r="N58" s="156" t="s">
        <v>76</v>
      </c>
      <c r="O58" s="175" t="s">
        <v>77</v>
      </c>
      <c r="P58" s="176"/>
      <c r="Q58" s="177"/>
      <c r="R58" s="149" t="s">
        <v>78</v>
      </c>
      <c r="S58" s="151"/>
      <c r="T58" s="149" t="s">
        <v>5</v>
      </c>
      <c r="U58" s="160"/>
      <c r="V58" s="9"/>
      <c r="W58" s="9"/>
      <c r="X58" s="9"/>
    </row>
    <row r="59" spans="1:24" s="63" customFormat="1" ht="12.75" customHeight="1" x14ac:dyDescent="0.2">
      <c r="A59" s="143" t="s">
        <v>79</v>
      </c>
      <c r="B59" s="144"/>
      <c r="C59" s="152" t="s">
        <v>80</v>
      </c>
      <c r="D59" s="132"/>
      <c r="E59" s="153" t="s">
        <v>81</v>
      </c>
      <c r="F59" s="154"/>
      <c r="G59" s="155"/>
      <c r="H59" s="153" t="s">
        <v>82</v>
      </c>
      <c r="I59" s="154"/>
      <c r="J59" s="155"/>
      <c r="K59" s="49" t="s">
        <v>83</v>
      </c>
      <c r="L59" s="135"/>
      <c r="M59" s="136"/>
      <c r="N59" s="157"/>
      <c r="O59" s="178"/>
      <c r="P59" s="179"/>
      <c r="Q59" s="180"/>
      <c r="R59" s="131"/>
      <c r="S59" s="132"/>
      <c r="T59" s="131" t="s">
        <v>72</v>
      </c>
      <c r="U59" s="161"/>
      <c r="V59" s="3"/>
      <c r="W59" s="3"/>
      <c r="X59" s="85"/>
    </row>
    <row r="60" spans="1:24" ht="22.5" customHeight="1" x14ac:dyDescent="0.2">
      <c r="A60" s="122"/>
      <c r="B60" s="129"/>
      <c r="C60" s="124"/>
      <c r="D60" s="145"/>
      <c r="E60" s="111"/>
      <c r="F60" s="112"/>
      <c r="G60" s="113"/>
      <c r="H60" s="111"/>
      <c r="I60" s="112"/>
      <c r="J60" s="113"/>
      <c r="K60" s="82"/>
      <c r="L60" s="137"/>
      <c r="M60" s="138"/>
      <c r="N60" s="84"/>
      <c r="O60" s="130"/>
      <c r="P60" s="146"/>
      <c r="Q60" s="147"/>
      <c r="R60" s="127"/>
      <c r="S60" s="128"/>
      <c r="T60" s="125"/>
      <c r="U60" s="126"/>
      <c r="W60" s="85" t="str">
        <f>LOWER(L60)</f>
        <v/>
      </c>
      <c r="X60" s="85" t="str">
        <f>LOWER(N60)</f>
        <v/>
      </c>
    </row>
    <row r="61" spans="1:24" ht="22.5" customHeight="1" x14ac:dyDescent="0.2">
      <c r="A61" s="122"/>
      <c r="B61" s="129"/>
      <c r="C61" s="124"/>
      <c r="D61" s="124"/>
      <c r="E61" s="111"/>
      <c r="F61" s="112"/>
      <c r="G61" s="113"/>
      <c r="H61" s="111"/>
      <c r="I61" s="112"/>
      <c r="J61" s="113"/>
      <c r="K61" s="82"/>
      <c r="L61" s="137"/>
      <c r="M61" s="138"/>
      <c r="N61" s="84"/>
      <c r="O61" s="130"/>
      <c r="P61" s="130"/>
      <c r="Q61" s="130"/>
      <c r="R61" s="127"/>
      <c r="S61" s="128"/>
      <c r="T61" s="125"/>
      <c r="U61" s="126"/>
      <c r="W61" s="85" t="str">
        <f t="shared" ref="W61:W79" si="2">LOWER(L61)</f>
        <v/>
      </c>
      <c r="X61" s="85" t="str">
        <f t="shared" ref="X61:X79" si="3">LOWER(N61)</f>
        <v/>
      </c>
    </row>
    <row r="62" spans="1:24" ht="22.5" customHeight="1" x14ac:dyDescent="0.2">
      <c r="A62" s="122"/>
      <c r="B62" s="123"/>
      <c r="C62" s="124"/>
      <c r="D62" s="124"/>
      <c r="E62" s="111"/>
      <c r="F62" s="112"/>
      <c r="G62" s="113"/>
      <c r="H62" s="111"/>
      <c r="I62" s="112"/>
      <c r="J62" s="113"/>
      <c r="K62" s="82"/>
      <c r="L62" s="137"/>
      <c r="M62" s="138"/>
      <c r="N62" s="84"/>
      <c r="O62" s="130"/>
      <c r="P62" s="130"/>
      <c r="Q62" s="130"/>
      <c r="R62" s="127"/>
      <c r="S62" s="128"/>
      <c r="T62" s="125"/>
      <c r="U62" s="126"/>
      <c r="W62" s="85" t="str">
        <f t="shared" si="2"/>
        <v/>
      </c>
      <c r="X62" s="85" t="str">
        <f t="shared" si="3"/>
        <v/>
      </c>
    </row>
    <row r="63" spans="1:24" ht="22.5" customHeight="1" x14ac:dyDescent="0.2">
      <c r="A63" s="122"/>
      <c r="B63" s="123"/>
      <c r="C63" s="124"/>
      <c r="D63" s="124"/>
      <c r="E63" s="111"/>
      <c r="F63" s="112"/>
      <c r="G63" s="113"/>
      <c r="H63" s="111"/>
      <c r="I63" s="112"/>
      <c r="J63" s="113"/>
      <c r="K63" s="82"/>
      <c r="L63" s="137"/>
      <c r="M63" s="138"/>
      <c r="N63" s="84"/>
      <c r="O63" s="130"/>
      <c r="P63" s="130"/>
      <c r="Q63" s="130"/>
      <c r="R63" s="127"/>
      <c r="S63" s="128"/>
      <c r="T63" s="125"/>
      <c r="U63" s="126"/>
      <c r="W63" s="85" t="str">
        <f t="shared" si="2"/>
        <v/>
      </c>
      <c r="X63" s="85" t="str">
        <f t="shared" si="3"/>
        <v/>
      </c>
    </row>
    <row r="64" spans="1:24" ht="22.5" customHeight="1" x14ac:dyDescent="0.2">
      <c r="A64" s="122"/>
      <c r="B64" s="123"/>
      <c r="C64" s="124"/>
      <c r="D64" s="124"/>
      <c r="E64" s="111"/>
      <c r="F64" s="112"/>
      <c r="G64" s="113"/>
      <c r="H64" s="111"/>
      <c r="I64" s="112"/>
      <c r="J64" s="113"/>
      <c r="K64" s="82"/>
      <c r="L64" s="137"/>
      <c r="M64" s="138"/>
      <c r="N64" s="84"/>
      <c r="O64" s="130"/>
      <c r="P64" s="130"/>
      <c r="Q64" s="130"/>
      <c r="R64" s="127"/>
      <c r="S64" s="128"/>
      <c r="T64" s="125"/>
      <c r="U64" s="126"/>
      <c r="W64" s="85" t="str">
        <f t="shared" si="2"/>
        <v/>
      </c>
      <c r="X64" s="85" t="str">
        <f t="shared" si="3"/>
        <v/>
      </c>
    </row>
    <row r="65" spans="1:24" ht="22.5" customHeight="1" x14ac:dyDescent="0.2">
      <c r="A65" s="122"/>
      <c r="B65" s="123"/>
      <c r="C65" s="124"/>
      <c r="D65" s="124"/>
      <c r="E65" s="111"/>
      <c r="F65" s="112"/>
      <c r="G65" s="113"/>
      <c r="H65" s="111"/>
      <c r="I65" s="112"/>
      <c r="J65" s="113"/>
      <c r="K65" s="82"/>
      <c r="L65" s="137"/>
      <c r="M65" s="138"/>
      <c r="N65" s="84"/>
      <c r="O65" s="130">
        <v>0</v>
      </c>
      <c r="P65" s="130"/>
      <c r="Q65" s="130"/>
      <c r="R65" s="127"/>
      <c r="S65" s="128"/>
      <c r="T65" s="125"/>
      <c r="U65" s="126"/>
      <c r="W65" s="85" t="str">
        <f t="shared" si="2"/>
        <v/>
      </c>
      <c r="X65" s="85" t="str">
        <f t="shared" si="3"/>
        <v/>
      </c>
    </row>
    <row r="66" spans="1:24" ht="22.5" customHeight="1" x14ac:dyDescent="0.2">
      <c r="A66" s="122"/>
      <c r="B66" s="123"/>
      <c r="C66" s="124"/>
      <c r="D66" s="124"/>
      <c r="E66" s="111"/>
      <c r="F66" s="112"/>
      <c r="G66" s="113"/>
      <c r="H66" s="111"/>
      <c r="I66" s="112"/>
      <c r="J66" s="113"/>
      <c r="K66" s="82"/>
      <c r="L66" s="137"/>
      <c r="M66" s="138"/>
      <c r="N66" s="84"/>
      <c r="O66" s="130"/>
      <c r="P66" s="130"/>
      <c r="Q66" s="130"/>
      <c r="R66" s="127"/>
      <c r="S66" s="128"/>
      <c r="T66" s="125"/>
      <c r="U66" s="126"/>
      <c r="W66" s="85" t="str">
        <f t="shared" si="2"/>
        <v/>
      </c>
      <c r="X66" s="85" t="str">
        <f t="shared" si="3"/>
        <v/>
      </c>
    </row>
    <row r="67" spans="1:24" ht="22.5" customHeight="1" x14ac:dyDescent="0.2">
      <c r="A67" s="122"/>
      <c r="B67" s="123"/>
      <c r="C67" s="124"/>
      <c r="D67" s="124"/>
      <c r="E67" s="111"/>
      <c r="F67" s="112"/>
      <c r="G67" s="113"/>
      <c r="H67" s="111"/>
      <c r="I67" s="112"/>
      <c r="J67" s="113"/>
      <c r="K67" s="82"/>
      <c r="L67" s="137"/>
      <c r="M67" s="138"/>
      <c r="N67" s="84"/>
      <c r="O67" s="130"/>
      <c r="P67" s="130"/>
      <c r="Q67" s="130"/>
      <c r="R67" s="127"/>
      <c r="S67" s="128"/>
      <c r="T67" s="125"/>
      <c r="U67" s="126"/>
      <c r="W67" s="85" t="str">
        <f t="shared" si="2"/>
        <v/>
      </c>
      <c r="X67" s="85" t="str">
        <f t="shared" si="3"/>
        <v/>
      </c>
    </row>
    <row r="68" spans="1:24" ht="22.5" customHeight="1" x14ac:dyDescent="0.2">
      <c r="A68" s="122"/>
      <c r="B68" s="123"/>
      <c r="C68" s="124"/>
      <c r="D68" s="124"/>
      <c r="E68" s="111"/>
      <c r="F68" s="112"/>
      <c r="G68" s="113"/>
      <c r="H68" s="111"/>
      <c r="I68" s="112"/>
      <c r="J68" s="113"/>
      <c r="K68" s="82"/>
      <c r="L68" s="137"/>
      <c r="M68" s="138"/>
      <c r="N68" s="84"/>
      <c r="O68" s="130"/>
      <c r="P68" s="130"/>
      <c r="Q68" s="130"/>
      <c r="R68" s="127"/>
      <c r="S68" s="128"/>
      <c r="T68" s="125"/>
      <c r="U68" s="126"/>
      <c r="W68" s="85" t="str">
        <f t="shared" si="2"/>
        <v/>
      </c>
      <c r="X68" s="85" t="str">
        <f t="shared" si="3"/>
        <v/>
      </c>
    </row>
    <row r="69" spans="1:24" ht="22.5" customHeight="1" x14ac:dyDescent="0.2">
      <c r="A69" s="122"/>
      <c r="B69" s="123"/>
      <c r="C69" s="124"/>
      <c r="D69" s="124"/>
      <c r="E69" s="111"/>
      <c r="F69" s="112"/>
      <c r="G69" s="113"/>
      <c r="H69" s="111"/>
      <c r="I69" s="112"/>
      <c r="J69" s="113"/>
      <c r="K69" s="82"/>
      <c r="L69" s="137"/>
      <c r="M69" s="138"/>
      <c r="N69" s="84"/>
      <c r="O69" s="130"/>
      <c r="P69" s="130"/>
      <c r="Q69" s="130"/>
      <c r="R69" s="127"/>
      <c r="S69" s="128"/>
      <c r="T69" s="125"/>
      <c r="U69" s="126"/>
      <c r="W69" s="85" t="str">
        <f t="shared" si="2"/>
        <v/>
      </c>
      <c r="X69" s="85" t="str">
        <f t="shared" si="3"/>
        <v/>
      </c>
    </row>
    <row r="70" spans="1:24" ht="22.5" customHeight="1" x14ac:dyDescent="0.2">
      <c r="A70" s="122"/>
      <c r="B70" s="123"/>
      <c r="C70" s="124"/>
      <c r="D70" s="124"/>
      <c r="E70" s="111"/>
      <c r="F70" s="112"/>
      <c r="G70" s="113"/>
      <c r="H70" s="111"/>
      <c r="I70" s="112"/>
      <c r="J70" s="113"/>
      <c r="K70" s="82"/>
      <c r="L70" s="137"/>
      <c r="M70" s="138"/>
      <c r="N70" s="84"/>
      <c r="O70" s="130"/>
      <c r="P70" s="130"/>
      <c r="Q70" s="130"/>
      <c r="R70" s="127"/>
      <c r="S70" s="128"/>
      <c r="T70" s="125"/>
      <c r="U70" s="126"/>
      <c r="W70" s="85" t="str">
        <f t="shared" si="2"/>
        <v/>
      </c>
      <c r="X70" s="85" t="str">
        <f t="shared" si="3"/>
        <v/>
      </c>
    </row>
    <row r="71" spans="1:24" ht="22.5" customHeight="1" x14ac:dyDescent="0.2">
      <c r="A71" s="122"/>
      <c r="B71" s="123"/>
      <c r="C71" s="124"/>
      <c r="D71" s="124"/>
      <c r="E71" s="111"/>
      <c r="F71" s="112"/>
      <c r="G71" s="113"/>
      <c r="H71" s="111"/>
      <c r="I71" s="112"/>
      <c r="J71" s="113"/>
      <c r="K71" s="82"/>
      <c r="L71" s="137"/>
      <c r="M71" s="138"/>
      <c r="N71" s="84"/>
      <c r="O71" s="130"/>
      <c r="P71" s="130"/>
      <c r="Q71" s="130"/>
      <c r="R71" s="127"/>
      <c r="S71" s="128"/>
      <c r="T71" s="125"/>
      <c r="U71" s="126"/>
      <c r="W71" s="85" t="str">
        <f t="shared" si="2"/>
        <v/>
      </c>
      <c r="X71" s="85" t="str">
        <f t="shared" si="3"/>
        <v/>
      </c>
    </row>
    <row r="72" spans="1:24" ht="22.5" customHeight="1" x14ac:dyDescent="0.2">
      <c r="A72" s="122"/>
      <c r="B72" s="123"/>
      <c r="C72" s="124"/>
      <c r="D72" s="124"/>
      <c r="E72" s="111"/>
      <c r="F72" s="112"/>
      <c r="G72" s="113"/>
      <c r="H72" s="111"/>
      <c r="I72" s="112"/>
      <c r="J72" s="113"/>
      <c r="K72" s="82"/>
      <c r="L72" s="137"/>
      <c r="M72" s="138"/>
      <c r="N72" s="84"/>
      <c r="O72" s="130"/>
      <c r="P72" s="130"/>
      <c r="Q72" s="130"/>
      <c r="R72" s="127"/>
      <c r="S72" s="128"/>
      <c r="T72" s="125"/>
      <c r="U72" s="126"/>
      <c r="W72" s="85" t="str">
        <f t="shared" si="2"/>
        <v/>
      </c>
      <c r="X72" s="85" t="str">
        <f t="shared" si="3"/>
        <v/>
      </c>
    </row>
    <row r="73" spans="1:24" ht="22.5" customHeight="1" x14ac:dyDescent="0.2">
      <c r="A73" s="122"/>
      <c r="B73" s="123"/>
      <c r="C73" s="124"/>
      <c r="D73" s="124"/>
      <c r="E73" s="111"/>
      <c r="F73" s="112"/>
      <c r="G73" s="113"/>
      <c r="H73" s="111"/>
      <c r="I73" s="112"/>
      <c r="J73" s="113"/>
      <c r="K73" s="82"/>
      <c r="L73" s="137"/>
      <c r="M73" s="138"/>
      <c r="N73" s="84"/>
      <c r="O73" s="130"/>
      <c r="P73" s="130"/>
      <c r="Q73" s="130"/>
      <c r="R73" s="127"/>
      <c r="S73" s="128"/>
      <c r="T73" s="125"/>
      <c r="U73" s="126"/>
      <c r="W73" s="85" t="str">
        <f t="shared" si="2"/>
        <v/>
      </c>
      <c r="X73" s="85" t="str">
        <f t="shared" si="3"/>
        <v/>
      </c>
    </row>
    <row r="74" spans="1:24" ht="22.5" customHeight="1" x14ac:dyDescent="0.2">
      <c r="A74" s="122"/>
      <c r="B74" s="123"/>
      <c r="C74" s="124"/>
      <c r="D74" s="124"/>
      <c r="E74" s="111"/>
      <c r="F74" s="112"/>
      <c r="G74" s="113"/>
      <c r="H74" s="111"/>
      <c r="I74" s="112"/>
      <c r="J74" s="113"/>
      <c r="K74" s="82"/>
      <c r="L74" s="137"/>
      <c r="M74" s="138"/>
      <c r="N74" s="84"/>
      <c r="O74" s="130"/>
      <c r="P74" s="130"/>
      <c r="Q74" s="130"/>
      <c r="R74" s="127"/>
      <c r="S74" s="128"/>
      <c r="T74" s="125"/>
      <c r="U74" s="126"/>
      <c r="W74" s="85" t="str">
        <f t="shared" si="2"/>
        <v/>
      </c>
      <c r="X74" s="85" t="str">
        <f t="shared" si="3"/>
        <v/>
      </c>
    </row>
    <row r="75" spans="1:24" ht="22.5" customHeight="1" x14ac:dyDescent="0.2">
      <c r="A75" s="122"/>
      <c r="B75" s="123"/>
      <c r="C75" s="124"/>
      <c r="D75" s="124"/>
      <c r="E75" s="111"/>
      <c r="F75" s="112"/>
      <c r="G75" s="113"/>
      <c r="H75" s="111"/>
      <c r="I75" s="112"/>
      <c r="J75" s="113"/>
      <c r="K75" s="82"/>
      <c r="L75" s="137"/>
      <c r="M75" s="138"/>
      <c r="N75" s="84"/>
      <c r="O75" s="130"/>
      <c r="P75" s="130"/>
      <c r="Q75" s="130"/>
      <c r="R75" s="127"/>
      <c r="S75" s="128"/>
      <c r="T75" s="125"/>
      <c r="U75" s="126"/>
      <c r="W75" s="85" t="str">
        <f t="shared" si="2"/>
        <v/>
      </c>
      <c r="X75" s="85" t="str">
        <f t="shared" si="3"/>
        <v/>
      </c>
    </row>
    <row r="76" spans="1:24" ht="22.5" customHeight="1" x14ac:dyDescent="0.2">
      <c r="A76" s="122"/>
      <c r="B76" s="123"/>
      <c r="C76" s="124"/>
      <c r="D76" s="124"/>
      <c r="E76" s="111"/>
      <c r="F76" s="112"/>
      <c r="G76" s="113"/>
      <c r="H76" s="111"/>
      <c r="I76" s="112"/>
      <c r="J76" s="113"/>
      <c r="K76" s="82"/>
      <c r="L76" s="137"/>
      <c r="M76" s="138"/>
      <c r="N76" s="84"/>
      <c r="O76" s="130"/>
      <c r="P76" s="130"/>
      <c r="Q76" s="130"/>
      <c r="R76" s="127"/>
      <c r="S76" s="128"/>
      <c r="T76" s="125"/>
      <c r="U76" s="126"/>
      <c r="W76" s="85" t="str">
        <f t="shared" si="2"/>
        <v/>
      </c>
      <c r="X76" s="85" t="str">
        <f t="shared" si="3"/>
        <v/>
      </c>
    </row>
    <row r="77" spans="1:24" ht="22.5" customHeight="1" x14ac:dyDescent="0.2">
      <c r="A77" s="122"/>
      <c r="B77" s="123"/>
      <c r="C77" s="124"/>
      <c r="D77" s="124"/>
      <c r="E77" s="111"/>
      <c r="F77" s="112"/>
      <c r="G77" s="113"/>
      <c r="H77" s="111"/>
      <c r="I77" s="112"/>
      <c r="J77" s="113"/>
      <c r="K77" s="82"/>
      <c r="L77" s="137"/>
      <c r="M77" s="138"/>
      <c r="N77" s="84"/>
      <c r="O77" s="130"/>
      <c r="P77" s="130"/>
      <c r="Q77" s="130"/>
      <c r="R77" s="127"/>
      <c r="S77" s="128"/>
      <c r="T77" s="125"/>
      <c r="U77" s="126"/>
      <c r="W77" s="85" t="str">
        <f t="shared" si="2"/>
        <v/>
      </c>
      <c r="X77" s="85" t="str">
        <f t="shared" si="3"/>
        <v/>
      </c>
    </row>
    <row r="78" spans="1:24" ht="22.5" customHeight="1" x14ac:dyDescent="0.2">
      <c r="A78" s="122"/>
      <c r="B78" s="123"/>
      <c r="C78" s="124"/>
      <c r="D78" s="124"/>
      <c r="E78" s="111"/>
      <c r="F78" s="112"/>
      <c r="G78" s="113"/>
      <c r="H78" s="111"/>
      <c r="I78" s="112"/>
      <c r="J78" s="113"/>
      <c r="K78" s="82"/>
      <c r="L78" s="137"/>
      <c r="M78" s="138"/>
      <c r="N78" s="84"/>
      <c r="O78" s="130"/>
      <c r="P78" s="130"/>
      <c r="Q78" s="130"/>
      <c r="R78" s="127"/>
      <c r="S78" s="128"/>
      <c r="T78" s="125"/>
      <c r="U78" s="126"/>
      <c r="W78" s="85" t="str">
        <f t="shared" si="2"/>
        <v/>
      </c>
      <c r="X78" s="85" t="str">
        <f t="shared" si="3"/>
        <v/>
      </c>
    </row>
    <row r="79" spans="1:24" ht="22.5" customHeight="1" x14ac:dyDescent="0.2">
      <c r="A79" s="122"/>
      <c r="B79" s="123"/>
      <c r="C79" s="124"/>
      <c r="D79" s="124"/>
      <c r="E79" s="111"/>
      <c r="F79" s="112"/>
      <c r="G79" s="113"/>
      <c r="H79" s="111"/>
      <c r="I79" s="112"/>
      <c r="J79" s="113"/>
      <c r="K79" s="82"/>
      <c r="L79" s="137"/>
      <c r="M79" s="138"/>
      <c r="N79" s="84"/>
      <c r="O79" s="130"/>
      <c r="P79" s="130"/>
      <c r="Q79" s="130"/>
      <c r="R79" s="127"/>
      <c r="S79" s="128"/>
      <c r="T79" s="125"/>
      <c r="U79" s="126"/>
      <c r="W79" s="85" t="str">
        <f t="shared" si="2"/>
        <v/>
      </c>
      <c r="X79" s="85" t="str">
        <f t="shared" si="3"/>
        <v/>
      </c>
    </row>
    <row r="80" spans="1:24" ht="22.5" customHeight="1" x14ac:dyDescent="0.2">
      <c r="A80" s="76"/>
      <c r="B80" s="77"/>
      <c r="C80" s="77"/>
      <c r="D80" s="77"/>
      <c r="E80" s="77"/>
      <c r="F80" s="77"/>
      <c r="G80" s="77"/>
      <c r="H80" s="77"/>
      <c r="I80" s="77"/>
      <c r="J80" s="77"/>
      <c r="K80" s="169" t="s">
        <v>84</v>
      </c>
      <c r="L80" s="167"/>
      <c r="M80" s="167"/>
      <c r="N80" s="170"/>
      <c r="O80" s="281">
        <f>SUMPRODUCT((LOWER(L60:L79)="bil")*O60:O79)</f>
        <v>0</v>
      </c>
      <c r="P80" s="281"/>
      <c r="Q80" s="281"/>
      <c r="R80" s="280" t="s">
        <v>85</v>
      </c>
      <c r="S80" s="170"/>
      <c r="T80" s="278">
        <f>SUMPRODUCT((LOWER(L60:L79)&lt;&gt;"bil")*T60:T79)</f>
        <v>0</v>
      </c>
      <c r="U80" s="279"/>
      <c r="X80" s="85"/>
    </row>
    <row r="81" spans="1:21" ht="22.5" customHeight="1" x14ac:dyDescent="0.2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167" t="s">
        <v>86</v>
      </c>
      <c r="L81" s="167"/>
      <c r="M81" s="167"/>
      <c r="N81" s="168"/>
      <c r="O81" s="285"/>
      <c r="P81" s="285"/>
      <c r="Q81" s="286"/>
      <c r="R81" s="48"/>
      <c r="S81" s="49"/>
      <c r="T81" s="47"/>
      <c r="U81" s="27"/>
    </row>
    <row r="82" spans="1:21" ht="22.5" customHeight="1" x14ac:dyDescent="0.2">
      <c r="A82" s="78"/>
      <c r="B82" s="79"/>
      <c r="C82" s="79"/>
      <c r="D82" s="79"/>
      <c r="E82" s="79"/>
      <c r="F82" s="79"/>
      <c r="G82" s="79"/>
      <c r="H82" s="79"/>
      <c r="I82" s="79"/>
      <c r="J82" s="79"/>
      <c r="K82" s="165" t="s">
        <v>87</v>
      </c>
      <c r="L82" s="165"/>
      <c r="M82" s="165"/>
      <c r="N82" s="166"/>
      <c r="O82" s="281">
        <f>+O80+O81</f>
        <v>0</v>
      </c>
      <c r="P82" s="281"/>
      <c r="Q82" s="287"/>
      <c r="R82" s="23"/>
      <c r="S82" s="24"/>
      <c r="T82" s="25"/>
      <c r="U82" s="26"/>
    </row>
    <row r="83" spans="1:21" s="9" customFormat="1" ht="10.5" customHeight="1" x14ac:dyDescent="0.2">
      <c r="A83" s="51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3"/>
      <c r="N83" s="53"/>
      <c r="O83" s="50"/>
      <c r="P83" s="53"/>
      <c r="Q83" s="53"/>
      <c r="R83" s="54"/>
      <c r="S83" s="55"/>
      <c r="T83" s="56"/>
      <c r="U83" s="57"/>
    </row>
    <row r="84" spans="1:21" s="9" customFormat="1" ht="17.100000000000001" customHeight="1" x14ac:dyDescent="0.2">
      <c r="A84" s="191" t="s">
        <v>88</v>
      </c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4"/>
    </row>
    <row r="85" spans="1:21" s="62" customFormat="1" ht="12.75" customHeight="1" x14ac:dyDescent="0.2">
      <c r="A85" s="284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4"/>
      <c r="R85" s="149" t="s">
        <v>89</v>
      </c>
      <c r="S85" s="151"/>
      <c r="T85" s="149" t="s">
        <v>5</v>
      </c>
      <c r="U85" s="160"/>
    </row>
    <row r="86" spans="1:21" s="63" customFormat="1" ht="12.75" customHeight="1" x14ac:dyDescent="0.2">
      <c r="A86" s="283" t="s">
        <v>90</v>
      </c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5"/>
      <c r="R86" s="131" t="s">
        <v>71</v>
      </c>
      <c r="S86" s="132"/>
      <c r="T86" s="131" t="s">
        <v>72</v>
      </c>
      <c r="U86" s="161"/>
    </row>
    <row r="87" spans="1:21" ht="22.5" customHeight="1" x14ac:dyDescent="0.2">
      <c r="A87" s="282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2"/>
      <c r="R87" s="254"/>
      <c r="S87" s="255"/>
      <c r="T87" s="125"/>
      <c r="U87" s="126"/>
    </row>
    <row r="88" spans="1:21" ht="22.5" customHeight="1" x14ac:dyDescent="0.2">
      <c r="A88" s="282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2"/>
      <c r="R88" s="254"/>
      <c r="S88" s="255"/>
      <c r="T88" s="125"/>
      <c r="U88" s="126"/>
    </row>
    <row r="89" spans="1:21" ht="22.5" customHeight="1" x14ac:dyDescent="0.2">
      <c r="A89" s="282"/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2"/>
      <c r="R89" s="254"/>
      <c r="S89" s="255"/>
      <c r="T89" s="125"/>
      <c r="U89" s="126"/>
    </row>
    <row r="90" spans="1:21" ht="22.5" customHeight="1" x14ac:dyDescent="0.2">
      <c r="A90" s="282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2"/>
      <c r="R90" s="254"/>
      <c r="S90" s="255"/>
      <c r="T90" s="125"/>
      <c r="U90" s="126"/>
    </row>
    <row r="91" spans="1:21" ht="22.5" customHeight="1" x14ac:dyDescent="0.2">
      <c r="A91" s="282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2"/>
      <c r="R91" s="254"/>
      <c r="S91" s="255"/>
      <c r="T91" s="125"/>
      <c r="U91" s="126"/>
    </row>
    <row r="92" spans="1:21" ht="22.5" customHeight="1" x14ac:dyDescent="0.2">
      <c r="A92" s="282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2"/>
      <c r="R92" s="254"/>
      <c r="S92" s="255"/>
      <c r="T92" s="125"/>
      <c r="U92" s="126"/>
    </row>
    <row r="93" spans="1:21" ht="22.5" customHeight="1" x14ac:dyDescent="0.2">
      <c r="A93" s="242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163"/>
      <c r="M93" s="163"/>
      <c r="N93" s="163"/>
      <c r="O93" s="244"/>
      <c r="P93" s="244"/>
      <c r="Q93" s="244"/>
      <c r="S93" s="58" t="s">
        <v>85</v>
      </c>
      <c r="T93" s="278">
        <f>SUM(T87:T92)</f>
        <v>0</v>
      </c>
      <c r="U93" s="279"/>
    </row>
    <row r="94" spans="1:21" ht="13.5" thickBot="1" x14ac:dyDescent="0.25">
      <c r="A94" s="28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30"/>
      <c r="T94" s="29"/>
      <c r="U94" s="31"/>
    </row>
  </sheetData>
  <mergeCells count="350">
    <mergeCell ref="A92:Q92"/>
    <mergeCell ref="A91:Q91"/>
    <mergeCell ref="A90:Q90"/>
    <mergeCell ref="A86:Q86"/>
    <mergeCell ref="A85:Q85"/>
    <mergeCell ref="O68:Q68"/>
    <mergeCell ref="E76:G76"/>
    <mergeCell ref="E75:G75"/>
    <mergeCell ref="H73:J73"/>
    <mergeCell ref="H70:J70"/>
    <mergeCell ref="A84:U84"/>
    <mergeCell ref="H76:J76"/>
    <mergeCell ref="R69:S69"/>
    <mergeCell ref="R73:S73"/>
    <mergeCell ref="R74:S74"/>
    <mergeCell ref="O81:Q81"/>
    <mergeCell ref="L75:M75"/>
    <mergeCell ref="L76:M76"/>
    <mergeCell ref="A88:Q88"/>
    <mergeCell ref="A89:Q89"/>
    <mergeCell ref="C79:D79"/>
    <mergeCell ref="O82:Q82"/>
    <mergeCell ref="A87:Q87"/>
    <mergeCell ref="A78:B78"/>
    <mergeCell ref="T76:U76"/>
    <mergeCell ref="O74:Q74"/>
    <mergeCell ref="O75:Q75"/>
    <mergeCell ref="R89:S89"/>
    <mergeCell ref="R90:S90"/>
    <mergeCell ref="T71:U71"/>
    <mergeCell ref="T73:U73"/>
    <mergeCell ref="T74:U74"/>
    <mergeCell ref="T75:U75"/>
    <mergeCell ref="R77:S77"/>
    <mergeCell ref="T77:U77"/>
    <mergeCell ref="O80:Q80"/>
    <mergeCell ref="O72:Q72"/>
    <mergeCell ref="O79:Q79"/>
    <mergeCell ref="O78:Q78"/>
    <mergeCell ref="R75:S75"/>
    <mergeCell ref="R76:S76"/>
    <mergeCell ref="O77:Q77"/>
    <mergeCell ref="O76:Q76"/>
    <mergeCell ref="T93:U93"/>
    <mergeCell ref="T78:U78"/>
    <mergeCell ref="T79:U79"/>
    <mergeCell ref="T80:U80"/>
    <mergeCell ref="T86:U86"/>
    <mergeCell ref="R80:S80"/>
    <mergeCell ref="T87:U87"/>
    <mergeCell ref="T88:U88"/>
    <mergeCell ref="T89:U89"/>
    <mergeCell ref="T90:U90"/>
    <mergeCell ref="T92:U92"/>
    <mergeCell ref="T91:U91"/>
    <mergeCell ref="R92:S92"/>
    <mergeCell ref="R91:S91"/>
    <mergeCell ref="R86:S86"/>
    <mergeCell ref="R79:S79"/>
    <mergeCell ref="T85:U85"/>
    <mergeCell ref="R87:S87"/>
    <mergeCell ref="R78:S78"/>
    <mergeCell ref="R85:S85"/>
    <mergeCell ref="A1:I1"/>
    <mergeCell ref="S39:T39"/>
    <mergeCell ref="H44:K44"/>
    <mergeCell ref="N44:R44"/>
    <mergeCell ref="A44:E44"/>
    <mergeCell ref="M19:N19"/>
    <mergeCell ref="K29:U29"/>
    <mergeCell ref="O19:Q19"/>
    <mergeCell ref="K16:K17"/>
    <mergeCell ref="U16:U17"/>
    <mergeCell ref="L16:L17"/>
    <mergeCell ref="A14:N14"/>
    <mergeCell ref="O14:Q14"/>
    <mergeCell ref="A39:R39"/>
    <mergeCell ref="F44:G44"/>
    <mergeCell ref="A41:U41"/>
    <mergeCell ref="A42:U42"/>
    <mergeCell ref="A40:U40"/>
    <mergeCell ref="A11:N11"/>
    <mergeCell ref="O11:Q11"/>
    <mergeCell ref="A15:U15"/>
    <mergeCell ref="M27:N27"/>
    <mergeCell ref="O27:Q27"/>
    <mergeCell ref="A2:U2"/>
    <mergeCell ref="A93:K93"/>
    <mergeCell ref="L93:N93"/>
    <mergeCell ref="O93:Q93"/>
    <mergeCell ref="O70:Q70"/>
    <mergeCell ref="E58:G58"/>
    <mergeCell ref="A34:U34"/>
    <mergeCell ref="A18:U18"/>
    <mergeCell ref="T53:U53"/>
    <mergeCell ref="A50:L50"/>
    <mergeCell ref="A51:L51"/>
    <mergeCell ref="R50:S50"/>
    <mergeCell ref="R52:S52"/>
    <mergeCell ref="A45:S45"/>
    <mergeCell ref="A48:C48"/>
    <mergeCell ref="R68:S68"/>
    <mergeCell ref="R61:S61"/>
    <mergeCell ref="T66:U66"/>
    <mergeCell ref="R64:S64"/>
    <mergeCell ref="T50:U50"/>
    <mergeCell ref="T68:U68"/>
    <mergeCell ref="D48:H48"/>
    <mergeCell ref="R65:S65"/>
    <mergeCell ref="R66:S66"/>
    <mergeCell ref="R88:S88"/>
    <mergeCell ref="T16:T17"/>
    <mergeCell ref="R55:S55"/>
    <mergeCell ref="T55:U55"/>
    <mergeCell ref="A3:G3"/>
    <mergeCell ref="L6:O6"/>
    <mergeCell ref="A4:L4"/>
    <mergeCell ref="M4:R4"/>
    <mergeCell ref="H3:U3"/>
    <mergeCell ref="I6:K6"/>
    <mergeCell ref="A5:N5"/>
    <mergeCell ref="O5:U5"/>
    <mergeCell ref="T6:U6"/>
    <mergeCell ref="A6:H6"/>
    <mergeCell ref="P6:S6"/>
    <mergeCell ref="S4:U4"/>
    <mergeCell ref="A8:N8"/>
    <mergeCell ref="A9:N9"/>
    <mergeCell ref="O10:Q10"/>
    <mergeCell ref="H12:N12"/>
    <mergeCell ref="S16:S17"/>
    <mergeCell ref="O17:Q17"/>
    <mergeCell ref="M16:R16"/>
    <mergeCell ref="A16:J17"/>
    <mergeCell ref="A12:C12"/>
    <mergeCell ref="O9:Q9"/>
    <mergeCell ref="A10:N10"/>
    <mergeCell ref="A13:N13"/>
    <mergeCell ref="O13:Q13"/>
    <mergeCell ref="O8:Q8"/>
    <mergeCell ref="O35:Q35"/>
    <mergeCell ref="A20:J20"/>
    <mergeCell ref="A22:J22"/>
    <mergeCell ref="A33:G33"/>
    <mergeCell ref="A30:G30"/>
    <mergeCell ref="A32:G32"/>
    <mergeCell ref="A23:R23"/>
    <mergeCell ref="O20:Q20"/>
    <mergeCell ref="M31:N31"/>
    <mergeCell ref="O22:Q22"/>
    <mergeCell ref="O24:Q24"/>
    <mergeCell ref="M24:N24"/>
    <mergeCell ref="A25:J25"/>
    <mergeCell ref="A27:J27"/>
    <mergeCell ref="A29:G29"/>
    <mergeCell ref="A24:J24"/>
    <mergeCell ref="A28:R28"/>
    <mergeCell ref="H29:J29"/>
    <mergeCell ref="M25:N25"/>
    <mergeCell ref="A7:U7"/>
    <mergeCell ref="O58:Q59"/>
    <mergeCell ref="O31:Q31"/>
    <mergeCell ref="O32:Q32"/>
    <mergeCell ref="H30:J30"/>
    <mergeCell ref="R59:S59"/>
    <mergeCell ref="A49:U49"/>
    <mergeCell ref="A46:R46"/>
    <mergeCell ref="M22:N22"/>
    <mergeCell ref="M20:N20"/>
    <mergeCell ref="A21:U21"/>
    <mergeCell ref="R53:S53"/>
    <mergeCell ref="I48:K48"/>
    <mergeCell ref="H32:J32"/>
    <mergeCell ref="H33:J33"/>
    <mergeCell ref="A38:R38"/>
    <mergeCell ref="M35:N35"/>
    <mergeCell ref="S46:T46"/>
    <mergeCell ref="O30:Q30"/>
    <mergeCell ref="P51:Q51"/>
    <mergeCell ref="A57:U57"/>
    <mergeCell ref="D12:G12"/>
    <mergeCell ref="M17:N17"/>
    <mergeCell ref="O12:Q12"/>
    <mergeCell ref="K82:N82"/>
    <mergeCell ref="E68:G68"/>
    <mergeCell ref="E70:G70"/>
    <mergeCell ref="E74:G74"/>
    <mergeCell ref="E73:G73"/>
    <mergeCell ref="E72:G72"/>
    <mergeCell ref="K81:N81"/>
    <mergeCell ref="A54:L54"/>
    <mergeCell ref="P53:Q53"/>
    <mergeCell ref="P55:Q55"/>
    <mergeCell ref="E79:G79"/>
    <mergeCell ref="H79:J79"/>
    <mergeCell ref="K80:N80"/>
    <mergeCell ref="L68:M68"/>
    <mergeCell ref="L69:M69"/>
    <mergeCell ref="L70:M70"/>
    <mergeCell ref="L71:M71"/>
    <mergeCell ref="L72:M72"/>
    <mergeCell ref="H77:J77"/>
    <mergeCell ref="H78:J78"/>
    <mergeCell ref="E77:G77"/>
    <mergeCell ref="E78:G78"/>
    <mergeCell ref="H74:J74"/>
    <mergeCell ref="H75:J75"/>
    <mergeCell ref="L74:M74"/>
    <mergeCell ref="L77:M77"/>
    <mergeCell ref="L78:M78"/>
    <mergeCell ref="L79:M79"/>
    <mergeCell ref="R60:S60"/>
    <mergeCell ref="H60:J60"/>
    <mergeCell ref="O64:Q64"/>
    <mergeCell ref="H65:J65"/>
    <mergeCell ref="E64:G64"/>
    <mergeCell ref="O65:Q65"/>
    <mergeCell ref="E65:G65"/>
    <mergeCell ref="R63:S63"/>
    <mergeCell ref="O73:Q73"/>
    <mergeCell ref="H66:J66"/>
    <mergeCell ref="H68:J68"/>
    <mergeCell ref="H72:J72"/>
    <mergeCell ref="L66:M66"/>
    <mergeCell ref="L67:M67"/>
    <mergeCell ref="L73:M73"/>
    <mergeCell ref="R67:S67"/>
    <mergeCell ref="O66:Q66"/>
    <mergeCell ref="O67:Q67"/>
    <mergeCell ref="E71:G71"/>
    <mergeCell ref="H71:J71"/>
    <mergeCell ref="M50:Q50"/>
    <mergeCell ref="T65:U65"/>
    <mergeCell ref="R54:S54"/>
    <mergeCell ref="C59:D59"/>
    <mergeCell ref="H59:J59"/>
    <mergeCell ref="M54:N54"/>
    <mergeCell ref="P54:Q54"/>
    <mergeCell ref="E59:G59"/>
    <mergeCell ref="N58:N59"/>
    <mergeCell ref="C58:D58"/>
    <mergeCell ref="T58:U58"/>
    <mergeCell ref="T59:U59"/>
    <mergeCell ref="A55:L55"/>
    <mergeCell ref="M55:N55"/>
    <mergeCell ref="H64:J64"/>
    <mergeCell ref="L62:M62"/>
    <mergeCell ref="L63:M63"/>
    <mergeCell ref="L64:M64"/>
    <mergeCell ref="L65:M65"/>
    <mergeCell ref="O62:Q62"/>
    <mergeCell ref="T54:U54"/>
    <mergeCell ref="H58:J58"/>
    <mergeCell ref="R58:S58"/>
    <mergeCell ref="T51:U51"/>
    <mergeCell ref="T52:U52"/>
    <mergeCell ref="R51:S51"/>
    <mergeCell ref="M51:N51"/>
    <mergeCell ref="T60:U60"/>
    <mergeCell ref="A60:B60"/>
    <mergeCell ref="A64:B64"/>
    <mergeCell ref="E60:G60"/>
    <mergeCell ref="T64:U64"/>
    <mergeCell ref="L58:M59"/>
    <mergeCell ref="L60:M60"/>
    <mergeCell ref="L61:M61"/>
    <mergeCell ref="P52:Q52"/>
    <mergeCell ref="A52:L52"/>
    <mergeCell ref="A53:L53"/>
    <mergeCell ref="A58:B58"/>
    <mergeCell ref="A59:B59"/>
    <mergeCell ref="C60:D60"/>
    <mergeCell ref="O61:Q61"/>
    <mergeCell ref="O60:Q60"/>
    <mergeCell ref="M52:N52"/>
    <mergeCell ref="M53:N53"/>
    <mergeCell ref="T69:U69"/>
    <mergeCell ref="T70:U70"/>
    <mergeCell ref="T72:U72"/>
    <mergeCell ref="R70:S70"/>
    <mergeCell ref="R71:S71"/>
    <mergeCell ref="T67:U67"/>
    <mergeCell ref="E63:G63"/>
    <mergeCell ref="A61:B61"/>
    <mergeCell ref="A62:B62"/>
    <mergeCell ref="H67:J67"/>
    <mergeCell ref="R72:S72"/>
    <mergeCell ref="T62:U62"/>
    <mergeCell ref="T61:U61"/>
    <mergeCell ref="R62:S62"/>
    <mergeCell ref="O63:Q63"/>
    <mergeCell ref="T63:U63"/>
    <mergeCell ref="H62:J62"/>
    <mergeCell ref="H63:J63"/>
    <mergeCell ref="C63:D63"/>
    <mergeCell ref="C62:D62"/>
    <mergeCell ref="O69:Q69"/>
    <mergeCell ref="O71:Q71"/>
    <mergeCell ref="C65:D65"/>
    <mergeCell ref="A66:B66"/>
    <mergeCell ref="C66:D66"/>
    <mergeCell ref="A65:B65"/>
    <mergeCell ref="C64:D64"/>
    <mergeCell ref="C61:D61"/>
    <mergeCell ref="E61:G61"/>
    <mergeCell ref="C70:D70"/>
    <mergeCell ref="H69:J69"/>
    <mergeCell ref="E69:G69"/>
    <mergeCell ref="C67:D67"/>
    <mergeCell ref="C69:D69"/>
    <mergeCell ref="C68:D68"/>
    <mergeCell ref="A63:B63"/>
    <mergeCell ref="A68:B68"/>
    <mergeCell ref="A67:B67"/>
    <mergeCell ref="A70:B70"/>
    <mergeCell ref="O25:Q25"/>
    <mergeCell ref="M37:N37"/>
    <mergeCell ref="O37:Q37"/>
    <mergeCell ref="A79:B79"/>
    <mergeCell ref="A71:B71"/>
    <mergeCell ref="C71:D71"/>
    <mergeCell ref="C77:D77"/>
    <mergeCell ref="C78:D78"/>
    <mergeCell ref="A76:B76"/>
    <mergeCell ref="A77:B77"/>
    <mergeCell ref="A73:B73"/>
    <mergeCell ref="C72:D72"/>
    <mergeCell ref="C73:D73"/>
    <mergeCell ref="A74:B74"/>
    <mergeCell ref="A75:B75"/>
    <mergeCell ref="C75:D75"/>
    <mergeCell ref="C74:D74"/>
    <mergeCell ref="C76:D76"/>
    <mergeCell ref="A69:B69"/>
    <mergeCell ref="A72:B72"/>
    <mergeCell ref="E62:G62"/>
    <mergeCell ref="H61:J61"/>
    <mergeCell ref="E67:G67"/>
    <mergeCell ref="E66:G66"/>
    <mergeCell ref="L44:M44"/>
    <mergeCell ref="L48:P48"/>
    <mergeCell ref="Q48:R48"/>
    <mergeCell ref="A43:U43"/>
    <mergeCell ref="M30:N30"/>
    <mergeCell ref="A26:U26"/>
    <mergeCell ref="H31:J31"/>
    <mergeCell ref="M32:N32"/>
    <mergeCell ref="A31:G31"/>
    <mergeCell ref="S48:U48"/>
    <mergeCell ref="M36:R36"/>
  </mergeCells>
  <phoneticPr fontId="0" type="noConversion"/>
  <conditionalFormatting sqref="O60:Q79">
    <cfRule type="expression" dxfId="1" priority="1" stopIfTrue="1">
      <formula>(LOWER(L60)&lt;&gt;"bil")</formula>
    </cfRule>
  </conditionalFormatting>
  <conditionalFormatting sqref="T60:U79">
    <cfRule type="expression" dxfId="0" priority="2" stopIfTrue="1">
      <formula>(LOWER(L60)="bil")</formula>
    </cfRule>
  </conditionalFormatting>
  <pageMargins left="0.23622047244094491" right="0.23622047244094491" top="0.27559055118110237" bottom="0.27559055118110237" header="0.27559055118110237" footer="0.27559055118110237"/>
  <pageSetup paperSize="9" scale="70" firstPageNumber="4294967295" fitToHeight="0" orientation="portrait" r:id="rId1"/>
  <headerFooter alignWithMargins="0">
    <oddFooter>&amp;L_x000D_&amp;1#&amp;"Calibri"&amp;6&amp;K000000 Åpen</oddFooter>
  </headerFooter>
  <rowBreaks count="1" manualBreakCount="1">
    <brk id="49" max="16383" man="1"/>
  </rowBreaks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4"/>
  <sheetViews>
    <sheetView workbookViewId="0">
      <selection activeCell="B38" sqref="B38"/>
    </sheetView>
  </sheetViews>
  <sheetFormatPr baseColWidth="10" defaultColWidth="11.42578125" defaultRowHeight="12.75" x14ac:dyDescent="0.2"/>
  <sheetData>
    <row r="1" spans="1:13" x14ac:dyDescent="0.2">
      <c r="A1" s="89" t="s">
        <v>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3" spans="1:13" x14ac:dyDescent="0.2">
      <c r="A3" s="89" t="s">
        <v>92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5" spans="1:13" x14ac:dyDescent="0.2">
      <c r="A5" t="s">
        <v>93</v>
      </c>
    </row>
    <row r="6" spans="1:13" x14ac:dyDescent="0.2">
      <c r="A6" t="s">
        <v>94</v>
      </c>
    </row>
    <row r="8" spans="1:13" x14ac:dyDescent="0.2">
      <c r="A8" s="89" t="s">
        <v>95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10" spans="1:13" x14ac:dyDescent="0.2">
      <c r="A10" t="s">
        <v>96</v>
      </c>
    </row>
    <row r="11" spans="1:13" x14ac:dyDescent="0.2">
      <c r="A11" t="s">
        <v>97</v>
      </c>
    </row>
    <row r="12" spans="1:13" x14ac:dyDescent="0.2">
      <c r="A12" t="s">
        <v>98</v>
      </c>
    </row>
    <row r="13" spans="1:13" x14ac:dyDescent="0.2">
      <c r="A13" t="s">
        <v>99</v>
      </c>
    </row>
    <row r="14" spans="1:13" x14ac:dyDescent="0.2">
      <c r="A14" t="s">
        <v>100</v>
      </c>
    </row>
    <row r="15" spans="1:13" x14ac:dyDescent="0.2">
      <c r="A15" s="65" t="s">
        <v>101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8" spans="1:13" x14ac:dyDescent="0.2">
      <c r="A18" s="89" t="s">
        <v>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20" spans="1:13" x14ac:dyDescent="0.2">
      <c r="A20" t="s">
        <v>102</v>
      </c>
    </row>
    <row r="21" spans="1:13" x14ac:dyDescent="0.2">
      <c r="A21" t="s">
        <v>103</v>
      </c>
    </row>
    <row r="22" spans="1:13" x14ac:dyDescent="0.2">
      <c r="A22" t="s">
        <v>104</v>
      </c>
    </row>
    <row r="24" spans="1:13" x14ac:dyDescent="0.2">
      <c r="A24" s="89" t="s">
        <v>105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6" spans="1:13" x14ac:dyDescent="0.2">
      <c r="A26" t="s">
        <v>106</v>
      </c>
    </row>
    <row r="28" spans="1:13" x14ac:dyDescent="0.2">
      <c r="A28" t="s">
        <v>107</v>
      </c>
    </row>
    <row r="29" spans="1:13" x14ac:dyDescent="0.2">
      <c r="A29" t="s">
        <v>108</v>
      </c>
    </row>
    <row r="30" spans="1:13" x14ac:dyDescent="0.2">
      <c r="A30" t="s">
        <v>109</v>
      </c>
    </row>
    <row r="32" spans="1:13" x14ac:dyDescent="0.2">
      <c r="A32" t="s">
        <v>110</v>
      </c>
    </row>
    <row r="34" spans="1:13" x14ac:dyDescent="0.2">
      <c r="A34" t="s">
        <v>111</v>
      </c>
    </row>
    <row r="36" spans="1:13" x14ac:dyDescent="0.2">
      <c r="A36" s="66" t="s">
        <v>112</v>
      </c>
      <c r="B36" s="66" t="s">
        <v>113</v>
      </c>
    </row>
    <row r="37" spans="1:13" x14ac:dyDescent="0.2">
      <c r="A37" t="s">
        <v>21</v>
      </c>
      <c r="B37" s="67">
        <v>0.2</v>
      </c>
      <c r="C37" t="s">
        <v>114</v>
      </c>
    </row>
    <row r="38" spans="1:13" x14ac:dyDescent="0.2">
      <c r="A38" t="s">
        <v>22</v>
      </c>
      <c r="B38" s="67">
        <v>0.3</v>
      </c>
      <c r="C38" t="s">
        <v>114</v>
      </c>
    </row>
    <row r="39" spans="1:13" x14ac:dyDescent="0.2">
      <c r="A39" t="s">
        <v>23</v>
      </c>
      <c r="B39" s="67">
        <v>0.5</v>
      </c>
      <c r="C39" t="s">
        <v>114</v>
      </c>
    </row>
    <row r="41" spans="1:13" x14ac:dyDescent="0.2">
      <c r="A41" s="89" t="s">
        <v>39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3" spans="1:13" x14ac:dyDescent="0.2">
      <c r="A43" t="s">
        <v>115</v>
      </c>
    </row>
    <row r="45" spans="1:13" x14ac:dyDescent="0.2">
      <c r="A45" t="s">
        <v>116</v>
      </c>
    </row>
    <row r="47" spans="1:13" x14ac:dyDescent="0.2">
      <c r="A47" s="89" t="s">
        <v>117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9" spans="1:13" x14ac:dyDescent="0.2">
      <c r="A49" t="s">
        <v>118</v>
      </c>
    </row>
    <row r="50" spans="1:13" x14ac:dyDescent="0.2">
      <c r="A50" t="s">
        <v>119</v>
      </c>
    </row>
    <row r="51" spans="1:13" x14ac:dyDescent="0.2">
      <c r="A51" t="s">
        <v>120</v>
      </c>
    </row>
    <row r="53" spans="1:13" x14ac:dyDescent="0.2">
      <c r="A53" t="s">
        <v>121</v>
      </c>
    </row>
    <row r="55" spans="1:13" x14ac:dyDescent="0.2">
      <c r="A55" s="89" t="s">
        <v>122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</row>
    <row r="57" spans="1:13" x14ac:dyDescent="0.2">
      <c r="A57" t="s">
        <v>123</v>
      </c>
    </row>
    <row r="58" spans="1:13" x14ac:dyDescent="0.2">
      <c r="B58" t="s">
        <v>124</v>
      </c>
    </row>
    <row r="59" spans="1:13" x14ac:dyDescent="0.2">
      <c r="B59" t="s">
        <v>125</v>
      </c>
    </row>
    <row r="60" spans="1:13" x14ac:dyDescent="0.2">
      <c r="B60" t="s">
        <v>126</v>
      </c>
    </row>
    <row r="62" spans="1:13" x14ac:dyDescent="0.2">
      <c r="A62" s="46" t="s">
        <v>127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</row>
    <row r="64" spans="1:13" x14ac:dyDescent="0.2">
      <c r="A64" s="89" t="s">
        <v>128</v>
      </c>
    </row>
    <row r="66" spans="1:3" x14ac:dyDescent="0.2">
      <c r="A66" t="s">
        <v>129</v>
      </c>
    </row>
    <row r="67" spans="1:3" x14ac:dyDescent="0.2">
      <c r="A67" t="s">
        <v>130</v>
      </c>
    </row>
    <row r="69" spans="1:3" x14ac:dyDescent="0.2">
      <c r="A69" s="89" t="s">
        <v>73</v>
      </c>
      <c r="B69" s="46"/>
      <c r="C69" s="46"/>
    </row>
    <row r="71" spans="1:3" x14ac:dyDescent="0.2">
      <c r="A71" t="s">
        <v>131</v>
      </c>
    </row>
    <row r="72" spans="1:3" x14ac:dyDescent="0.2">
      <c r="A72" t="s">
        <v>132</v>
      </c>
    </row>
    <row r="73" spans="1:3" x14ac:dyDescent="0.2">
      <c r="A73" t="s">
        <v>133</v>
      </c>
    </row>
    <row r="76" spans="1:3" x14ac:dyDescent="0.2">
      <c r="A76" s="89" t="s">
        <v>88</v>
      </c>
      <c r="B76" s="46"/>
    </row>
    <row r="77" spans="1:3" x14ac:dyDescent="0.2">
      <c r="A77" t="s">
        <v>134</v>
      </c>
    </row>
    <row r="78" spans="1:3" x14ac:dyDescent="0.2">
      <c r="A78" t="s">
        <v>135</v>
      </c>
    </row>
    <row r="79" spans="1:3" x14ac:dyDescent="0.2">
      <c r="A79" t="s">
        <v>136</v>
      </c>
    </row>
    <row r="80" spans="1:3" x14ac:dyDescent="0.2">
      <c r="A80" t="s">
        <v>137</v>
      </c>
    </row>
    <row r="83" spans="1:13" x14ac:dyDescent="0.2">
      <c r="A83" s="68" t="s">
        <v>138</v>
      </c>
      <c r="B83" s="68"/>
      <c r="C83" s="68"/>
      <c r="D83" s="68"/>
      <c r="E83" s="64"/>
      <c r="F83" s="64"/>
      <c r="G83" s="64"/>
      <c r="H83" s="64"/>
      <c r="I83" s="64"/>
      <c r="J83" s="64"/>
      <c r="K83" s="64"/>
      <c r="L83" s="64"/>
      <c r="M83" s="64"/>
    </row>
    <row r="84" spans="1:13" x14ac:dyDescent="0.2">
      <c r="A84" s="68" t="s">
        <v>139</v>
      </c>
    </row>
  </sheetData>
  <pageMargins left="0.7" right="0.7" top="0.75" bottom="0.75" header="0.3" footer="0.3"/>
  <pageSetup paperSize="9" orientation="portrait" r:id="rId1"/>
  <headerFooter>
    <oddFooter>&amp;L_x000D_&amp;1#&amp;"Calibri"&amp;6&amp;K000000 Åpen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workbookViewId="0">
      <selection activeCell="C8" sqref="C8"/>
    </sheetView>
  </sheetViews>
  <sheetFormatPr baseColWidth="10" defaultColWidth="11.42578125" defaultRowHeight="12.75" x14ac:dyDescent="0.25"/>
  <cols>
    <col min="1" max="1" width="9.85546875" style="1" bestFit="1" customWidth="1"/>
    <col min="2" max="2" width="21.85546875" style="1" bestFit="1" customWidth="1"/>
    <col min="3" max="3" width="12.85546875" style="1" bestFit="1" customWidth="1"/>
    <col min="4" max="4" width="14.85546875" style="1" bestFit="1" customWidth="1"/>
    <col min="5" max="5" width="14.7109375" style="1" bestFit="1" customWidth="1"/>
    <col min="6" max="6" width="30.42578125" style="1" bestFit="1" customWidth="1"/>
    <col min="7" max="7" width="8.85546875" style="1" bestFit="1" customWidth="1"/>
    <col min="8" max="8" width="33.85546875" style="1" bestFit="1" customWidth="1"/>
    <col min="9" max="9" width="5.85546875" style="1" bestFit="1" customWidth="1"/>
    <col min="10" max="10" width="8.42578125" style="1" bestFit="1" customWidth="1"/>
    <col min="11" max="11" width="3.42578125" style="1" bestFit="1" customWidth="1"/>
    <col min="12" max="12" width="5" style="1" bestFit="1" customWidth="1"/>
    <col min="13" max="13" width="10.85546875" style="1" bestFit="1" customWidth="1"/>
    <col min="14" max="14" width="16.7109375" style="1" bestFit="1" customWidth="1"/>
    <col min="15" max="15" width="21.7109375" style="1" bestFit="1" customWidth="1"/>
    <col min="16" max="16384" width="11.42578125" style="1"/>
  </cols>
  <sheetData>
    <row r="1" spans="1:15" s="2" customFormat="1" ht="16.5" x14ac:dyDescent="0.3">
      <c r="A1" s="2" t="s">
        <v>140</v>
      </c>
      <c r="B1" s="2" t="s">
        <v>141</v>
      </c>
      <c r="C1" s="2" t="s">
        <v>142</v>
      </c>
      <c r="D1" s="2" t="s">
        <v>143</v>
      </c>
      <c r="E1" s="2" t="s">
        <v>144</v>
      </c>
      <c r="F1" s="2" t="s">
        <v>145</v>
      </c>
      <c r="G1" s="2" t="s">
        <v>146</v>
      </c>
      <c r="H1" s="2" t="s">
        <v>147</v>
      </c>
      <c r="I1" s="2" t="s">
        <v>148</v>
      </c>
      <c r="J1" s="2" t="s">
        <v>149</v>
      </c>
      <c r="K1" s="2" t="s">
        <v>150</v>
      </c>
      <c r="L1" s="2" t="s">
        <v>65</v>
      </c>
      <c r="M1" s="2" t="s">
        <v>151</v>
      </c>
      <c r="N1" s="2" t="s">
        <v>152</v>
      </c>
      <c r="O1" s="2" t="s">
        <v>153</v>
      </c>
    </row>
    <row r="4" spans="1:15" x14ac:dyDescent="0.25">
      <c r="B4" s="1" t="s">
        <v>154</v>
      </c>
      <c r="C4" s="20">
        <v>10000</v>
      </c>
    </row>
    <row r="5" spans="1:15" x14ac:dyDescent="0.25">
      <c r="B5" s="1" t="s">
        <v>155</v>
      </c>
      <c r="C5" s="44">
        <v>4.4800000000000004</v>
      </c>
    </row>
    <row r="6" spans="1:15" x14ac:dyDescent="0.25">
      <c r="B6" s="1" t="s">
        <v>156</v>
      </c>
      <c r="C6" s="44">
        <v>4.4800000000000004</v>
      </c>
    </row>
    <row r="7" spans="1:15" x14ac:dyDescent="0.25">
      <c r="B7" s="1" t="s">
        <v>157</v>
      </c>
      <c r="C7" s="44">
        <v>4.4800000000000004</v>
      </c>
    </row>
    <row r="8" spans="1:15" x14ac:dyDescent="0.25">
      <c r="B8" s="1" t="s">
        <v>158</v>
      </c>
      <c r="C8" s="44">
        <v>1</v>
      </c>
    </row>
    <row r="9" spans="1:15" x14ac:dyDescent="0.25">
      <c r="B9" s="1" t="s">
        <v>159</v>
      </c>
      <c r="C9" s="44">
        <v>1</v>
      </c>
    </row>
    <row r="10" spans="1:15" x14ac:dyDescent="0.25">
      <c r="B10" s="1" t="s">
        <v>160</v>
      </c>
      <c r="C10" s="44">
        <v>2.95</v>
      </c>
    </row>
    <row r="11" spans="1:15" x14ac:dyDescent="0.25">
      <c r="B11" s="1" t="s">
        <v>24</v>
      </c>
    </row>
    <row r="12" spans="1:15" x14ac:dyDescent="0.25">
      <c r="B12" s="1" t="s">
        <v>25</v>
      </c>
      <c r="C12" s="44">
        <v>324</v>
      </c>
    </row>
    <row r="13" spans="1:15" x14ac:dyDescent="0.25">
      <c r="B13" s="1" t="s">
        <v>28</v>
      </c>
      <c r="C13" s="44">
        <v>603</v>
      </c>
    </row>
    <row r="14" spans="1:15" x14ac:dyDescent="0.25">
      <c r="B14" s="1" t="s">
        <v>29</v>
      </c>
      <c r="C14" s="45"/>
    </row>
    <row r="15" spans="1:15" x14ac:dyDescent="0.25">
      <c r="B15" s="1" t="s">
        <v>30</v>
      </c>
      <c r="C15" s="44">
        <v>825</v>
      </c>
    </row>
    <row r="16" spans="1:15" x14ac:dyDescent="0.25">
      <c r="B16" s="1" t="s">
        <v>161</v>
      </c>
      <c r="C16" s="44">
        <v>825</v>
      </c>
    </row>
    <row r="17" spans="2:3" x14ac:dyDescent="0.25">
      <c r="B17" s="1" t="s">
        <v>162</v>
      </c>
      <c r="C17" s="45"/>
    </row>
    <row r="18" spans="2:3" x14ac:dyDescent="0.25">
      <c r="B18" s="1" t="s">
        <v>40</v>
      </c>
      <c r="C18" s="44">
        <v>435</v>
      </c>
    </row>
    <row r="20" spans="2:3" x14ac:dyDescent="0.25">
      <c r="B20" s="1" t="s">
        <v>163</v>
      </c>
      <c r="C20" s="44">
        <v>0</v>
      </c>
    </row>
    <row r="21" spans="2:3" x14ac:dyDescent="0.25">
      <c r="B21" s="1" t="s">
        <v>164</v>
      </c>
      <c r="C21" s="44">
        <v>0</v>
      </c>
    </row>
    <row r="23" spans="2:3" x14ac:dyDescent="0.25">
      <c r="B23" s="1" t="s">
        <v>165</v>
      </c>
      <c r="C23" s="44">
        <v>1900</v>
      </c>
    </row>
    <row r="24" spans="2:3" x14ac:dyDescent="0.25">
      <c r="B24" s="1" t="s">
        <v>166</v>
      </c>
      <c r="C24" s="44">
        <v>310</v>
      </c>
    </row>
    <row r="25" spans="2:3" x14ac:dyDescent="0.25">
      <c r="B25" s="1" t="s">
        <v>167</v>
      </c>
      <c r="C25" s="44">
        <v>310</v>
      </c>
    </row>
  </sheetData>
  <sheetProtection password="876A" sheet="1" objects="1" scenarios="1"/>
  <phoneticPr fontId="0" type="noConversion"/>
  <pageMargins left="0.75" right="0.75" top="1" bottom="1" header="0.5" footer="0.5"/>
  <pageSetup paperSize="9" orientation="portrait" verticalDpi="0" r:id="rId1"/>
  <headerFooter alignWithMargins="0">
    <oddFooter>&amp;L_x000D_&amp;1#&amp;"Calibri"&amp;6&amp;K000000 Åpen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19BE93F4BBAA4D97D6755C54DD35AB" ma:contentTypeVersion="1" ma:contentTypeDescription="Opprett et nytt dokument." ma:contentTypeScope="" ma:versionID="d8fdcf82db1a3a66471f73cc61c9f7b7">
  <xsd:schema xmlns:xsd="http://www.w3.org/2001/XMLSchema" xmlns:xs="http://www.w3.org/2001/XMLSchema" xmlns:p="http://schemas.microsoft.com/office/2006/metadata/properties" xmlns:ns2="70d69e3f-76e1-44c2-b14d-4ef4dfcc2b59" targetNamespace="http://schemas.microsoft.com/office/2006/metadata/properties" ma:root="true" ma:fieldsID="021d7e149c6187a231ed5cd6185213f7" ns2:_="">
    <xsd:import namespace="70d69e3f-76e1-44c2-b14d-4ef4dfcc2b5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69e3f-76e1-44c2-b14d-4ef4dfcc2b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D7FE5-FE4E-4FCC-8A02-E6D0A7DAA4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12FC95-1748-4B47-A596-3EEBD1529079}">
  <ds:schemaRefs>
    <ds:schemaRef ds:uri="http://schemas.microsoft.com/office/2006/metadata/properties"/>
    <ds:schemaRef ds:uri="http://schemas.microsoft.com/office/infopath/2007/PartnerControls"/>
    <ds:schemaRef ds:uri="f6aef048-f0e8-40f5-b8e6-1365e008d556"/>
    <ds:schemaRef ds:uri="http://schemas.microsoft.com/sharepoint/v3"/>
    <ds:schemaRef ds:uri="ea6231bd-d58e-468d-9301-3dc35dcf285e"/>
  </ds:schemaRefs>
</ds:datastoreItem>
</file>

<file path=customXml/itemProps3.xml><?xml version="1.0" encoding="utf-8"?>
<ds:datastoreItem xmlns:ds="http://schemas.openxmlformats.org/officeDocument/2006/customXml" ds:itemID="{A86D0BEF-4C9E-4BAB-A503-88DA3BFA409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ABCF69C-0333-4E6A-9FA3-E758687F6A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25</vt:i4>
      </vt:variant>
    </vt:vector>
  </HeadingPairs>
  <TitlesOfParts>
    <vt:vector size="28" baseType="lpstr">
      <vt:lpstr>Reiseregning</vt:lpstr>
      <vt:lpstr>Veileder for utfylling av reise</vt:lpstr>
      <vt:lpstr>FasteTekster</vt:lpstr>
      <vt:lpstr>BrusP</vt:lpstr>
      <vt:lpstr>BrusPUtland</vt:lpstr>
      <vt:lpstr>DiettM12</vt:lpstr>
      <vt:lpstr>DiettM12Pensj</vt:lpstr>
      <vt:lpstr>DiettU12</vt:lpstr>
      <vt:lpstr>DiettU5</vt:lpstr>
      <vt:lpstr>Heldagsmøter</vt:lpstr>
      <vt:lpstr>kmDP</vt:lpstr>
      <vt:lpstr>kmElbil</vt:lpstr>
      <vt:lpstr>kmGrense</vt:lpstr>
      <vt:lpstr>kmHIA</vt:lpstr>
      <vt:lpstr>kmHoy</vt:lpstr>
      <vt:lpstr>kmLav</vt:lpstr>
      <vt:lpstr>kmO</vt:lpstr>
      <vt:lpstr>kmPass</vt:lpstr>
      <vt:lpstr>kmTIA</vt:lpstr>
      <vt:lpstr>kmtilhenger</vt:lpstr>
      <vt:lpstr>kmTP</vt:lpstr>
      <vt:lpstr>kmU</vt:lpstr>
      <vt:lpstr>kmUtland</vt:lpstr>
      <vt:lpstr>Møter_under_4_timer</vt:lpstr>
      <vt:lpstr>Natt</vt:lpstr>
      <vt:lpstr>Telefon__og_videokonferanser</vt:lpstr>
      <vt:lpstr>Reiseregning!Utskriftsområde</vt:lpstr>
      <vt:lpstr>Reiseregning!Utskriftstitler</vt:lpstr>
    </vt:vector>
  </TitlesOfParts>
  <Manager/>
  <Company>St.Olavs Hospital HF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Reiseregning</dc:title>
  <dc:subject/>
  <dc:creator>Lindset EDB-Tjenester :: Ørnulf Lindset</dc:creator>
  <cp:keywords/>
  <dc:description/>
  <cp:lastModifiedBy>Grøtte, Toril</cp:lastModifiedBy>
  <cp:revision/>
  <dcterms:created xsi:type="dcterms:W3CDTF">2005-05-10T13:09:12Z</dcterms:created>
  <dcterms:modified xsi:type="dcterms:W3CDTF">2025-03-04T11:30:51Z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Dokument St. Olav</vt:lpwstr>
  </property>
  <property fmtid="{D5CDD505-2E9C-101B-9397-08002B2CF9AE}" pid="4" name="ContentTypeId">
    <vt:lpwstr>0x0101002919BE93F4BBAA4D97D6755C54DD35AB</vt:lpwstr>
  </property>
  <property fmtid="{D5CDD505-2E9C-101B-9397-08002B2CF9AE}" pid="5" name="MSIP_Label_0c9234b1-4e1e-4ad9-8365-47c3447a5c52_Enabled">
    <vt:lpwstr>true</vt:lpwstr>
  </property>
  <property fmtid="{D5CDD505-2E9C-101B-9397-08002B2CF9AE}" pid="6" name="MSIP_Label_0c9234b1-4e1e-4ad9-8365-47c3447a5c52_SetDate">
    <vt:lpwstr>2024-12-18T09:57:55Z</vt:lpwstr>
  </property>
  <property fmtid="{D5CDD505-2E9C-101B-9397-08002B2CF9AE}" pid="7" name="MSIP_Label_0c9234b1-4e1e-4ad9-8365-47c3447a5c52_Method">
    <vt:lpwstr>Privileged</vt:lpwstr>
  </property>
  <property fmtid="{D5CDD505-2E9C-101B-9397-08002B2CF9AE}" pid="8" name="MSIP_Label_0c9234b1-4e1e-4ad9-8365-47c3447a5c52_Name">
    <vt:lpwstr>Åpen</vt:lpwstr>
  </property>
  <property fmtid="{D5CDD505-2E9C-101B-9397-08002B2CF9AE}" pid="9" name="MSIP_Label_0c9234b1-4e1e-4ad9-8365-47c3447a5c52_SiteId">
    <vt:lpwstr>92c8809f-91e0-445b-804f-b6a7b43ef73a</vt:lpwstr>
  </property>
  <property fmtid="{D5CDD505-2E9C-101B-9397-08002B2CF9AE}" pid="10" name="MSIP_Label_0c9234b1-4e1e-4ad9-8365-47c3447a5c52_ActionId">
    <vt:lpwstr>1d9e76e5-8804-4334-b67e-a7b3e004ee96</vt:lpwstr>
  </property>
  <property fmtid="{D5CDD505-2E9C-101B-9397-08002B2CF9AE}" pid="11" name="MSIP_Label_0c9234b1-4e1e-4ad9-8365-47c3447a5c52_ContentBits">
    <vt:lpwstr>2</vt:lpwstr>
  </property>
  <property fmtid="{D5CDD505-2E9C-101B-9397-08002B2CF9AE}" pid="12" name="MediaServiceImageTags">
    <vt:lpwstr/>
  </property>
</Properties>
</file>